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M4" i="1"/>
  <c r="DM5"/>
  <c r="DM6"/>
  <c r="DM11"/>
  <c r="DM12"/>
  <c r="DM13"/>
  <c r="DM18"/>
  <c r="DM19"/>
  <c r="DM20"/>
  <c r="DN20" s="1"/>
  <c r="DM25"/>
  <c r="DM26"/>
  <c r="DM31"/>
  <c r="DM32"/>
  <c r="DM33"/>
  <c r="DM36"/>
  <c r="DM37"/>
  <c r="DM38"/>
  <c r="DM41"/>
  <c r="DM42"/>
  <c r="DM46"/>
  <c r="DM47"/>
  <c r="DM48"/>
  <c r="DM51"/>
  <c r="DM55"/>
  <c r="DM3"/>
  <c r="DN51" l="1"/>
  <c r="DO51" s="1"/>
  <c r="DN26"/>
  <c r="DO26" s="1"/>
  <c r="DP26" s="1"/>
  <c r="DN6"/>
  <c r="DO6" s="1"/>
  <c r="DN47"/>
  <c r="DO47" s="1"/>
  <c r="DP47" s="1"/>
  <c r="DN38"/>
  <c r="DO38" s="1"/>
  <c r="DN32"/>
  <c r="DN12"/>
  <c r="DO12" s="1"/>
  <c r="DP12" s="1"/>
  <c r="DN4"/>
  <c r="DO4" s="1"/>
  <c r="DP4" s="1"/>
  <c r="DN55"/>
  <c r="DO55" s="1"/>
  <c r="DN31"/>
  <c r="DN11"/>
  <c r="DN48"/>
  <c r="DO48" s="1"/>
  <c r="DN41"/>
  <c r="DO41" s="1"/>
  <c r="DN33"/>
  <c r="DN25"/>
  <c r="DO25" s="1"/>
  <c r="DP25" s="1"/>
  <c r="DN13"/>
  <c r="DN5"/>
  <c r="DO5" s="1"/>
  <c r="DN37"/>
  <c r="DN19"/>
  <c r="DN36"/>
  <c r="DN18"/>
  <c r="DO18" s="1"/>
  <c r="DN46"/>
  <c r="DO20"/>
  <c r="DN42"/>
  <c r="DN3"/>
  <c r="DO3" s="1"/>
  <c r="DO31" l="1"/>
  <c r="DP31" s="1"/>
  <c r="DQ31" s="1"/>
  <c r="DP20"/>
  <c r="DQ20" s="1"/>
  <c r="DP38"/>
  <c r="DP6"/>
  <c r="DQ47"/>
  <c r="DR47" s="1"/>
  <c r="DP41"/>
  <c r="DQ41" s="1"/>
  <c r="DR41" s="1"/>
  <c r="DO46"/>
  <c r="DP5"/>
  <c r="DQ5" s="1"/>
  <c r="DO13"/>
  <c r="DO11"/>
  <c r="DQ4"/>
  <c r="DP48"/>
  <c r="DO32"/>
  <c r="DP51"/>
  <c r="DQ51" s="1"/>
  <c r="DO33"/>
  <c r="DP55"/>
  <c r="DQ55" s="1"/>
  <c r="DR55" s="1"/>
  <c r="DQ25"/>
  <c r="DR25" s="1"/>
  <c r="DQ12"/>
  <c r="DQ26"/>
  <c r="DP18"/>
  <c r="DO19"/>
  <c r="DO36"/>
  <c r="DP36" s="1"/>
  <c r="DO37"/>
  <c r="DP3"/>
  <c r="DO42"/>
  <c r="DR31" l="1"/>
  <c r="DS31" s="1"/>
  <c r="DT31" s="1"/>
  <c r="DQ6"/>
  <c r="DR6" s="1"/>
  <c r="DS6" s="1"/>
  <c r="DQ18"/>
  <c r="DR20"/>
  <c r="DS20" s="1"/>
  <c r="DS41"/>
  <c r="DT41" s="1"/>
  <c r="DP42"/>
  <c r="DP19"/>
  <c r="DQ19" s="1"/>
  <c r="DP32"/>
  <c r="DP37"/>
  <c r="DS25"/>
  <c r="DP33"/>
  <c r="DQ48"/>
  <c r="DR48" s="1"/>
  <c r="DS48" s="1"/>
  <c r="DP46"/>
  <c r="DQ46" s="1"/>
  <c r="DQ3"/>
  <c r="DR3" s="1"/>
  <c r="DR51"/>
  <c r="DS55"/>
  <c r="DQ36"/>
  <c r="DR36" s="1"/>
  <c r="DQ38"/>
  <c r="DP11"/>
  <c r="DQ11" s="1"/>
  <c r="DP13"/>
  <c r="DR26"/>
  <c r="DS47"/>
  <c r="DR12"/>
  <c r="DS12" s="1"/>
  <c r="DR4"/>
  <c r="DR5"/>
  <c r="DT6" l="1"/>
  <c r="DT20"/>
  <c r="DU20" s="1"/>
  <c r="DT25"/>
  <c r="DU25" s="1"/>
  <c r="DU41"/>
  <c r="DS3"/>
  <c r="DR46"/>
  <c r="DS26"/>
  <c r="DS36"/>
  <c r="DT36" s="1"/>
  <c r="DU31"/>
  <c r="DT48"/>
  <c r="DT55"/>
  <c r="DU55" s="1"/>
  <c r="DR18"/>
  <c r="DT12"/>
  <c r="DQ32"/>
  <c r="DS5"/>
  <c r="DT5" s="1"/>
  <c r="DT47"/>
  <c r="DU6"/>
  <c r="DQ13"/>
  <c r="DR11"/>
  <c r="DS11" s="1"/>
  <c r="DR38"/>
  <c r="DS4"/>
  <c r="DT4" s="1"/>
  <c r="DS51"/>
  <c r="DQ33"/>
  <c r="DQ37"/>
  <c r="DR19"/>
  <c r="DQ42"/>
  <c r="DR42" s="1"/>
  <c r="DT26" l="1"/>
  <c r="DU26" s="1"/>
  <c r="DU48"/>
  <c r="DV25"/>
  <c r="DV55"/>
  <c r="DW55" s="1"/>
  <c r="DX55" s="1"/>
  <c r="DT51"/>
  <c r="DS38"/>
  <c r="DS19"/>
  <c r="DT19" s="1"/>
  <c r="DU19" s="1"/>
  <c r="DU4"/>
  <c r="DV4" s="1"/>
  <c r="DT3"/>
  <c r="DU3" s="1"/>
  <c r="DS18"/>
  <c r="DT18" s="1"/>
  <c r="DV6"/>
  <c r="DU12"/>
  <c r="DV12" s="1"/>
  <c r="DR37"/>
  <c r="DU47"/>
  <c r="DS42"/>
  <c r="DT42" s="1"/>
  <c r="DV41"/>
  <c r="DT11"/>
  <c r="DU5"/>
  <c r="DV5" s="1"/>
  <c r="DS46"/>
  <c r="DR33"/>
  <c r="DS33" s="1"/>
  <c r="DV20"/>
  <c r="DU36"/>
  <c r="DR13"/>
  <c r="DR32"/>
  <c r="DS32" s="1"/>
  <c r="DT32" s="1"/>
  <c r="DV31"/>
  <c r="DV26" l="1"/>
  <c r="DW26" s="1"/>
  <c r="DX26" s="1"/>
  <c r="DT33"/>
  <c r="DU33" s="1"/>
  <c r="DW5"/>
  <c r="DX5" s="1"/>
  <c r="DY5" s="1"/>
  <c r="DZ5" s="1"/>
  <c r="DV48"/>
  <c r="DW48" s="1"/>
  <c r="DW25"/>
  <c r="DX25" s="1"/>
  <c r="DU32"/>
  <c r="DV32" s="1"/>
  <c r="DU18"/>
  <c r="DV18" s="1"/>
  <c r="DW18" s="1"/>
  <c r="DX18" s="1"/>
  <c r="DV47"/>
  <c r="DV36"/>
  <c r="DW36" s="1"/>
  <c r="DX36" s="1"/>
  <c r="DW41"/>
  <c r="DX41" s="1"/>
  <c r="DY41" s="1"/>
  <c r="DW20"/>
  <c r="DY55"/>
  <c r="DZ55" s="1"/>
  <c r="EA55" s="1"/>
  <c r="EB55" s="1"/>
  <c r="EC55" s="1"/>
  <c r="DT46"/>
  <c r="DU46" s="1"/>
  <c r="DU51"/>
  <c r="DV51" s="1"/>
  <c r="DW51" s="1"/>
  <c r="DX51" s="1"/>
  <c r="DY51" s="1"/>
  <c r="DZ51" s="1"/>
  <c r="EA51" s="1"/>
  <c r="EB51" s="1"/>
  <c r="DT38"/>
  <c r="DS13"/>
  <c r="DW12"/>
  <c r="DU11"/>
  <c r="DV11" s="1"/>
  <c r="DU42"/>
  <c r="DS37"/>
  <c r="DT37" s="1"/>
  <c r="DU37" s="1"/>
  <c r="DV37" s="1"/>
  <c r="DW37" s="1"/>
  <c r="DW4"/>
  <c r="DX4" s="1"/>
  <c r="DW6"/>
  <c r="DX6" s="1"/>
  <c r="DY6" s="1"/>
  <c r="DZ6" s="1"/>
  <c r="EA6" s="1"/>
  <c r="EB6" s="1"/>
  <c r="EC6" s="1"/>
  <c r="ED6" s="1"/>
  <c r="EE6" s="1"/>
  <c r="EF6" s="1"/>
  <c r="EG6" s="1"/>
  <c r="EH6" s="1"/>
  <c r="DW31"/>
  <c r="DV19"/>
  <c r="DW19" s="1"/>
  <c r="DX19" s="1"/>
  <c r="DY19" s="1"/>
  <c r="DV3"/>
  <c r="DW3" s="1"/>
  <c r="DX3" s="1"/>
  <c r="DY3" s="1"/>
  <c r="DZ3" s="1"/>
  <c r="EA3" s="1"/>
  <c r="EB3" s="1"/>
  <c r="DZ19" l="1"/>
  <c r="EA19" s="1"/>
  <c r="EB19" s="1"/>
  <c r="EC19" s="1"/>
  <c r="ED19" s="1"/>
  <c r="EE19" s="1"/>
  <c r="EF19" s="1"/>
  <c r="EG19" s="1"/>
  <c r="EH19" s="1"/>
  <c r="EA5"/>
  <c r="DW32"/>
  <c r="DX32" s="1"/>
  <c r="DY32" s="1"/>
  <c r="DZ32" s="1"/>
  <c r="DZ41"/>
  <c r="EA41" s="1"/>
  <c r="EB41" s="1"/>
  <c r="EC41" s="1"/>
  <c r="ED41" s="1"/>
  <c r="EE41" s="1"/>
  <c r="EF41" s="1"/>
  <c r="EG41" s="1"/>
  <c r="EH41" s="1"/>
  <c r="DY25"/>
  <c r="DX48"/>
  <c r="DY36"/>
  <c r="DZ36" s="1"/>
  <c r="EA36" s="1"/>
  <c r="EB36" s="1"/>
  <c r="EC36" s="1"/>
  <c r="ED36" s="1"/>
  <c r="EE36" s="1"/>
  <c r="EF36" s="1"/>
  <c r="EG36" s="1"/>
  <c r="EH36" s="1"/>
  <c r="DY4"/>
  <c r="DZ4" s="1"/>
  <c r="EA4" s="1"/>
  <c r="DV42"/>
  <c r="DW42" s="1"/>
  <c r="DX42" s="1"/>
  <c r="DY42" s="1"/>
  <c r="DZ42" s="1"/>
  <c r="EA42" s="1"/>
  <c r="EB42" s="1"/>
  <c r="EC42" s="1"/>
  <c r="ED42" s="1"/>
  <c r="EE42" s="1"/>
  <c r="EF42" s="1"/>
  <c r="EG42" s="1"/>
  <c r="EH42" s="1"/>
  <c r="DW11"/>
  <c r="DX11" s="1"/>
  <c r="DY11" s="1"/>
  <c r="DZ11" s="1"/>
  <c r="EA11" s="1"/>
  <c r="EB11" s="1"/>
  <c r="EC11" s="1"/>
  <c r="ED11" s="1"/>
  <c r="EE11" s="1"/>
  <c r="EF11" s="1"/>
  <c r="EG11" s="1"/>
  <c r="EH11" s="1"/>
  <c r="EC3"/>
  <c r="ED3" s="1"/>
  <c r="EE3" s="1"/>
  <c r="EF3" s="1"/>
  <c r="EG3" s="1"/>
  <c r="EH3" s="1"/>
  <c r="DX12"/>
  <c r="DY12" s="1"/>
  <c r="DV46"/>
  <c r="DU38"/>
  <c r="DX31"/>
  <c r="DY18"/>
  <c r="DZ18" s="1"/>
  <c r="EA18" s="1"/>
  <c r="EB18" s="1"/>
  <c r="EC18" s="1"/>
  <c r="ED18" s="1"/>
  <c r="EE18" s="1"/>
  <c r="EF18" s="1"/>
  <c r="EG18" s="1"/>
  <c r="EH18" s="1"/>
  <c r="EC51"/>
  <c r="ED51" s="1"/>
  <c r="EE51" s="1"/>
  <c r="EF51" s="1"/>
  <c r="EG51" s="1"/>
  <c r="EH51" s="1"/>
  <c r="DW47"/>
  <c r="DX47" s="1"/>
  <c r="DY47" s="1"/>
  <c r="DZ47" s="1"/>
  <c r="EA47" s="1"/>
  <c r="EB47" s="1"/>
  <c r="EC47" s="1"/>
  <c r="ED47" s="1"/>
  <c r="EE47" s="1"/>
  <c r="DY26"/>
  <c r="DZ26" s="1"/>
  <c r="EA26" s="1"/>
  <c r="EB26" s="1"/>
  <c r="EC26" s="1"/>
  <c r="ED26" s="1"/>
  <c r="EE26" s="1"/>
  <c r="EF26" s="1"/>
  <c r="EG26" s="1"/>
  <c r="EH26" s="1"/>
  <c r="DT13"/>
  <c r="DX37"/>
  <c r="DY37" s="1"/>
  <c r="DZ37" s="1"/>
  <c r="EA37" s="1"/>
  <c r="EB37" s="1"/>
  <c r="EC37" s="1"/>
  <c r="ED37" s="1"/>
  <c r="EE37" s="1"/>
  <c r="EF37" s="1"/>
  <c r="EG37" s="1"/>
  <c r="EH37" s="1"/>
  <c r="DV33"/>
  <c r="DW33" s="1"/>
  <c r="DX33" s="1"/>
  <c r="DY33" s="1"/>
  <c r="DZ33" s="1"/>
  <c r="EA33" s="1"/>
  <c r="ED55"/>
  <c r="EE55" s="1"/>
  <c r="EF55" s="1"/>
  <c r="EG55" s="1"/>
  <c r="EH55" s="1"/>
  <c r="DX20"/>
  <c r="DY20" s="1"/>
  <c r="DZ20" s="1"/>
  <c r="EA20" s="1"/>
  <c r="EB20" s="1"/>
  <c r="EC20" s="1"/>
  <c r="ED20" s="1"/>
  <c r="EE20" s="1"/>
  <c r="EF20" s="1"/>
  <c r="EG20" s="1"/>
  <c r="EH20" s="1"/>
  <c r="EB5" l="1"/>
  <c r="EF47"/>
  <c r="EG47" s="1"/>
  <c r="EH47" s="1"/>
  <c r="DY48"/>
  <c r="DZ48" s="1"/>
  <c r="EA48" s="1"/>
  <c r="DZ25"/>
  <c r="EA25" s="1"/>
  <c r="EB25" s="1"/>
  <c r="EC25" s="1"/>
  <c r="ED25" s="1"/>
  <c r="EE25" s="1"/>
  <c r="EA32"/>
  <c r="EB32" s="1"/>
  <c r="EC32" s="1"/>
  <c r="ED32" s="1"/>
  <c r="EE32" s="1"/>
  <c r="EF32" s="1"/>
  <c r="EG32" s="1"/>
  <c r="EH32" s="1"/>
  <c r="EB33"/>
  <c r="EC33" s="1"/>
  <c r="ED33" s="1"/>
  <c r="EE33" s="1"/>
  <c r="EF33" s="1"/>
  <c r="EG33" s="1"/>
  <c r="EH33" s="1"/>
  <c r="EB4"/>
  <c r="EC4" s="1"/>
  <c r="ED4" s="1"/>
  <c r="EE4" s="1"/>
  <c r="EF4" s="1"/>
  <c r="EG4" s="1"/>
  <c r="EH4" s="1"/>
  <c r="DZ12"/>
  <c r="EA12" s="1"/>
  <c r="EB12" s="1"/>
  <c r="EC12" s="1"/>
  <c r="ED12" s="1"/>
  <c r="EE12" s="1"/>
  <c r="EF12" s="1"/>
  <c r="EG12" s="1"/>
  <c r="EH12" s="1"/>
  <c r="DU13"/>
  <c r="DV13" s="1"/>
  <c r="DW13" s="1"/>
  <c r="DW46"/>
  <c r="DX46" s="1"/>
  <c r="DY46" s="1"/>
  <c r="DY31"/>
  <c r="DZ31" s="1"/>
  <c r="EA31" s="1"/>
  <c r="EB31" s="1"/>
  <c r="EC31" s="1"/>
  <c r="ED31" s="1"/>
  <c r="EE31" s="1"/>
  <c r="EF31" s="1"/>
  <c r="EG31" s="1"/>
  <c r="DV38"/>
  <c r="DW38" s="1"/>
  <c r="DX38" s="1"/>
  <c r="DY38" s="1"/>
  <c r="DZ38" s="1"/>
  <c r="EA38" s="1"/>
  <c r="EB38" s="1"/>
  <c r="EC38" s="1"/>
  <c r="ED38" s="1"/>
  <c r="EE38" s="1"/>
  <c r="EF38" s="1"/>
  <c r="EG38" s="1"/>
  <c r="EH38" s="1"/>
  <c r="DX13" l="1"/>
  <c r="DY13" s="1"/>
  <c r="DZ13" s="1"/>
  <c r="EA13" s="1"/>
  <c r="EB13" s="1"/>
  <c r="EC13" s="1"/>
  <c r="ED13" s="1"/>
  <c r="EE13" s="1"/>
  <c r="EF13" s="1"/>
  <c r="EG13" s="1"/>
  <c r="EH13" s="1"/>
  <c r="EC5"/>
  <c r="ED5" s="1"/>
  <c r="EE5" s="1"/>
  <c r="EF25"/>
  <c r="EG25" s="1"/>
  <c r="EH25" s="1"/>
  <c r="EB48"/>
  <c r="EC48" s="1"/>
  <c r="ED48" s="1"/>
  <c r="EE48" s="1"/>
  <c r="EF48" s="1"/>
  <c r="EG48" s="1"/>
  <c r="EH48" s="1"/>
  <c r="DZ46"/>
  <c r="EA46" s="1"/>
  <c r="EB46" s="1"/>
  <c r="EC46" s="1"/>
  <c r="ED46" s="1"/>
  <c r="EE46" s="1"/>
  <c r="EF46" s="1"/>
  <c r="EG46" s="1"/>
  <c r="EH46" s="1"/>
  <c r="EH31"/>
  <c r="EF5" l="1"/>
  <c r="EG5" s="1"/>
  <c r="EH5" s="1"/>
</calcChain>
</file>

<file path=xl/sharedStrings.xml><?xml version="1.0" encoding="utf-8"?>
<sst xmlns="http://schemas.openxmlformats.org/spreadsheetml/2006/main" count="422" uniqueCount="109">
  <si>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</si>
  <si>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</si>
  <si>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</si>
  <si>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</si>
  <si>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</si>
  <si>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</si>
  <si>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</si>
  <si>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</si>
  <si>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</si>
  <si>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</si>
  <si>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</si>
  <si>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</si>
  <si>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</si>
  <si>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2г</t>
  </si>
  <si>
    <t>ИЗО</t>
  </si>
  <si>
    <t xml:space="preserve">
</t>
  </si>
  <si>
    <t>3а</t>
  </si>
  <si>
    <t>физ-ра</t>
  </si>
  <si>
    <t>ФЗР</t>
  </si>
  <si>
    <t>3б</t>
  </si>
  <si>
    <t>МУЗ</t>
  </si>
  <si>
    <t>3в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</si>
  <si>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</si>
  <si>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</si>
  <si>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</si>
  <si>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</si>
  <si>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</si>
  <si>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</si>
  <si>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</si>
  <si>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</si>
  <si>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4в</t>
  </si>
  <si>
    <t>Алгебра</t>
  </si>
  <si>
    <t>АЛГ</t>
  </si>
  <si>
    <t>5а</t>
  </si>
  <si>
    <t>ГЕМ</t>
  </si>
  <si>
    <t>5б</t>
  </si>
  <si>
    <t>Информатика</t>
  </si>
  <si>
    <t>ИНФ</t>
  </si>
  <si>
    <t>6а</t>
  </si>
  <si>
    <t>Физика</t>
  </si>
  <si>
    <t>ФИЗ</t>
  </si>
  <si>
    <t>6б</t>
  </si>
  <si>
    <t>Химия</t>
  </si>
  <si>
    <t>ХИМ</t>
  </si>
  <si>
    <t>6в</t>
  </si>
  <si>
    <t>Биология</t>
  </si>
  <si>
    <t>БИО</t>
  </si>
  <si>
    <t>7а</t>
  </si>
  <si>
    <t>7б</t>
  </si>
  <si>
    <t>7в</t>
  </si>
  <si>
    <t>8а</t>
  </si>
  <si>
    <t>8б</t>
  </si>
  <si>
    <t>9а</t>
  </si>
  <si>
    <t>9б</t>
  </si>
  <si>
    <t>9в</t>
  </si>
  <si>
    <t>10а</t>
  </si>
  <si>
    <t>11а</t>
  </si>
  <si>
    <t>Геометрия</t>
  </si>
  <si>
    <t>Музыка</t>
  </si>
  <si>
    <t>Немецкий</t>
  </si>
  <si>
    <t>НЕМ</t>
  </si>
  <si>
    <t>ФРА</t>
  </si>
  <si>
    <t>Французский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</si>
  <si>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</si>
  <si>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</si>
  <si>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</si>
  <si>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</si>
  <si>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</si>
  <si>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</si>
  <si>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</si>
  <si>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</si>
  <si>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</si>
  <si>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</si>
  <si>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</si>
  <si>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январь</t>
  </si>
  <si>
    <t>февраль</t>
  </si>
  <si>
    <t>март</t>
  </si>
  <si>
    <t>апрель                                                                                                                                                                                                                               май</t>
  </si>
  <si>
    <t>2д</t>
  </si>
  <si>
    <t>2е</t>
  </si>
  <si>
    <t>2к</t>
  </si>
  <si>
    <t>2ж</t>
  </si>
  <si>
    <t>3г</t>
  </si>
  <si>
    <t>3д</t>
  </si>
  <si>
    <t>3е</t>
  </si>
  <si>
    <t>3к</t>
  </si>
  <si>
    <t>4г</t>
  </si>
  <si>
    <t>4д</t>
  </si>
  <si>
    <t>4е</t>
  </si>
  <si>
    <t>4к</t>
  </si>
  <si>
    <t>5в</t>
  </si>
  <si>
    <t>5г</t>
  </si>
  <si>
    <t>5д</t>
  </si>
  <si>
    <t>5к</t>
  </si>
  <si>
    <t>6г</t>
  </si>
  <si>
    <t>6к</t>
  </si>
  <si>
    <t>7г</t>
  </si>
  <si>
    <t>7д</t>
  </si>
  <si>
    <t>8в</t>
  </si>
  <si>
    <t>8г</t>
  </si>
  <si>
    <t>8д</t>
  </si>
  <si>
    <t>9г</t>
  </si>
  <si>
    <t>9д</t>
  </si>
  <si>
    <t>10б</t>
  </si>
  <si>
    <t>11б</t>
  </si>
  <si>
    <t>11в</t>
  </si>
  <si>
    <t>АНГЛ</t>
  </si>
  <si>
    <t>ЕПР</t>
  </si>
  <si>
    <t>ВПР</t>
  </si>
</sst>
</file>

<file path=xl/styles.xml><?xml version="1.0" encoding="utf-8"?>
<styleSheet xmlns="http://schemas.openxmlformats.org/spreadsheetml/2006/main">
  <fonts count="30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sz val="12"/>
      <color rgb="FF632423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4"/>
      <color rgb="FF63242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theme="8" tint="-0.499984740745262"/>
      <name val="Times New Roman"/>
      <family val="1"/>
      <charset val="204"/>
    </font>
    <font>
      <b/>
      <sz val="14"/>
      <color theme="8" tint="-0.49998474074526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9" fillId="0" borderId="5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3" fillId="0" borderId="0" xfId="0" applyFont="1"/>
    <xf numFmtId="0" fontId="26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7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7" fillId="0" borderId="9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14" fillId="13" borderId="13" xfId="0" applyFont="1" applyFill="1" applyBorder="1" applyAlignment="1">
      <alignment horizontal="center" vertical="center"/>
    </xf>
    <xf numFmtId="0" fontId="14" fillId="13" borderId="14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13"/>
  <sheetViews>
    <sheetView tabSelected="1" zoomScale="80" zoomScaleNormal="80" workbookViewId="0">
      <pane xSplit="4" ySplit="2" topLeftCell="M25" activePane="bottomRight" state="frozen"/>
      <selection pane="topRight" activeCell="E1" sqref="E1"/>
      <selection pane="bottomLeft" activeCell="A3" sqref="A3"/>
      <selection pane="bottomRight" activeCell="AI30" sqref="AI30"/>
    </sheetView>
  </sheetViews>
  <sheetFormatPr defaultRowHeight="15" customHeight="1"/>
  <cols>
    <col min="1" max="1" width="14.25" style="3" customWidth="1"/>
    <col min="2" max="2" width="6.125" style="5" customWidth="1"/>
    <col min="3" max="3" width="2.25" customWidth="1"/>
    <col min="4" max="4" width="5.375" style="8" customWidth="1"/>
    <col min="5" max="116" width="10.625" style="10" customWidth="1"/>
    <col min="117" max="125" width="4.75" style="8" customWidth="1"/>
    <col min="126" max="126" width="5.25" style="8" customWidth="1"/>
    <col min="127" max="132" width="4.75" style="8" customWidth="1"/>
    <col min="133" max="133" width="5.625" style="8" customWidth="1"/>
    <col min="134" max="135" width="4.75" style="8" customWidth="1"/>
    <col min="136" max="136" width="5.875" style="1" customWidth="1"/>
    <col min="137" max="137" width="5.625" style="1" customWidth="1"/>
    <col min="138" max="138" width="5.75" customWidth="1"/>
    <col min="139" max="1041" width="12.875" customWidth="1"/>
  </cols>
  <sheetData>
    <row r="1" spans="1:138" s="4" customFormat="1" ht="27.75" customHeight="1">
      <c r="A1" s="43" t="s">
        <v>70</v>
      </c>
      <c r="B1" s="43"/>
      <c r="C1" s="17"/>
      <c r="D1" s="18"/>
      <c r="E1" s="48" t="s">
        <v>74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19"/>
      <c r="Z1" s="19"/>
      <c r="AA1" s="19"/>
      <c r="AB1" s="19" t="s">
        <v>75</v>
      </c>
      <c r="AC1" s="19"/>
      <c r="AD1" s="19"/>
      <c r="AE1" s="19"/>
      <c r="AF1" s="19"/>
      <c r="AG1" s="19"/>
      <c r="AH1" s="19"/>
      <c r="AI1" s="19"/>
      <c r="AJ1" s="19"/>
      <c r="AK1" s="1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4" t="s">
        <v>76</v>
      </c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50" t="s">
        <v>77</v>
      </c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46" t="s">
        <v>71</v>
      </c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</row>
    <row r="2" spans="1:138" s="4" customFormat="1" ht="24.95" customHeight="1">
      <c r="A2" s="20" t="s">
        <v>31</v>
      </c>
      <c r="B2" s="15" t="s">
        <v>32</v>
      </c>
      <c r="C2" s="17"/>
      <c r="D2" s="21" t="s">
        <v>72</v>
      </c>
      <c r="E2" s="22">
        <v>9</v>
      </c>
      <c r="F2" s="23">
        <v>10</v>
      </c>
      <c r="G2" s="23">
        <v>11</v>
      </c>
      <c r="H2" s="23">
        <v>12</v>
      </c>
      <c r="I2" s="23">
        <v>13</v>
      </c>
      <c r="J2" s="23">
        <v>14</v>
      </c>
      <c r="K2" s="23">
        <v>16</v>
      </c>
      <c r="L2" s="23">
        <v>17</v>
      </c>
      <c r="M2" s="23">
        <v>18</v>
      </c>
      <c r="N2" s="23">
        <v>19</v>
      </c>
      <c r="O2" s="23">
        <v>20</v>
      </c>
      <c r="P2" s="23">
        <v>21</v>
      </c>
      <c r="Q2" s="23">
        <v>23</v>
      </c>
      <c r="R2" s="23">
        <v>24</v>
      </c>
      <c r="S2" s="23">
        <v>25</v>
      </c>
      <c r="T2" s="23">
        <v>26</v>
      </c>
      <c r="U2" s="23">
        <v>27</v>
      </c>
      <c r="V2" s="23">
        <v>28</v>
      </c>
      <c r="W2" s="23">
        <v>30</v>
      </c>
      <c r="X2" s="23">
        <v>31</v>
      </c>
      <c r="Y2" s="23">
        <v>1</v>
      </c>
      <c r="Z2" s="23">
        <v>2</v>
      </c>
      <c r="AA2" s="23">
        <v>3</v>
      </c>
      <c r="AB2" s="23">
        <v>4</v>
      </c>
      <c r="AC2" s="23">
        <v>6</v>
      </c>
      <c r="AD2" s="23">
        <v>7</v>
      </c>
      <c r="AE2" s="23">
        <v>8</v>
      </c>
      <c r="AF2" s="23">
        <v>9</v>
      </c>
      <c r="AG2" s="23">
        <v>10</v>
      </c>
      <c r="AH2" s="23">
        <v>11</v>
      </c>
      <c r="AI2" s="23">
        <v>13</v>
      </c>
      <c r="AJ2" s="23">
        <v>14</v>
      </c>
      <c r="AK2" s="23">
        <v>15</v>
      </c>
      <c r="AL2" s="23">
        <v>16</v>
      </c>
      <c r="AM2" s="23">
        <v>17</v>
      </c>
      <c r="AN2" s="24">
        <v>18</v>
      </c>
      <c r="AO2" s="23">
        <v>20</v>
      </c>
      <c r="AP2" s="23">
        <v>21</v>
      </c>
      <c r="AQ2" s="23">
        <v>22</v>
      </c>
      <c r="AR2" s="23">
        <v>23</v>
      </c>
      <c r="AS2" s="23">
        <v>24</v>
      </c>
      <c r="AT2" s="23">
        <v>25</v>
      </c>
      <c r="AU2" s="23">
        <v>27</v>
      </c>
      <c r="AV2" s="23">
        <v>28</v>
      </c>
      <c r="AW2" s="23">
        <v>1</v>
      </c>
      <c r="AX2" s="23">
        <v>2</v>
      </c>
      <c r="AY2" s="23">
        <v>3</v>
      </c>
      <c r="AZ2" s="23">
        <v>4</v>
      </c>
      <c r="BA2" s="23">
        <v>6</v>
      </c>
      <c r="BB2" s="23">
        <v>7</v>
      </c>
      <c r="BC2" s="23">
        <v>8</v>
      </c>
      <c r="BD2" s="23">
        <v>9</v>
      </c>
      <c r="BE2" s="23">
        <v>10</v>
      </c>
      <c r="BF2" s="23">
        <v>11</v>
      </c>
      <c r="BG2" s="23">
        <v>13</v>
      </c>
      <c r="BH2" s="23">
        <v>14</v>
      </c>
      <c r="BI2" s="23">
        <v>15</v>
      </c>
      <c r="BJ2" s="23">
        <v>16</v>
      </c>
      <c r="BK2" s="23">
        <v>17</v>
      </c>
      <c r="BL2" s="23">
        <v>18</v>
      </c>
      <c r="BM2" s="23">
        <v>27</v>
      </c>
      <c r="BN2" s="23">
        <v>28</v>
      </c>
      <c r="BO2" s="23">
        <v>29</v>
      </c>
      <c r="BP2" s="23">
        <v>30</v>
      </c>
      <c r="BQ2" s="24">
        <v>31</v>
      </c>
      <c r="BR2" s="25">
        <v>1</v>
      </c>
      <c r="BS2" s="25">
        <v>3</v>
      </c>
      <c r="BT2" s="25">
        <v>4</v>
      </c>
      <c r="BU2" s="25">
        <v>5</v>
      </c>
      <c r="BV2" s="25">
        <v>6</v>
      </c>
      <c r="BW2" s="25">
        <v>7</v>
      </c>
      <c r="BX2" s="25">
        <v>8</v>
      </c>
      <c r="BY2" s="25">
        <v>10</v>
      </c>
      <c r="BZ2" s="25">
        <v>11</v>
      </c>
      <c r="CA2" s="25">
        <v>12</v>
      </c>
      <c r="CB2" s="25">
        <v>13</v>
      </c>
      <c r="CC2" s="25">
        <v>14</v>
      </c>
      <c r="CD2" s="25">
        <v>15</v>
      </c>
      <c r="CE2" s="25">
        <v>17</v>
      </c>
      <c r="CF2" s="25">
        <v>18</v>
      </c>
      <c r="CG2" s="25">
        <v>19</v>
      </c>
      <c r="CH2" s="25">
        <v>20</v>
      </c>
      <c r="CI2" s="25">
        <v>21</v>
      </c>
      <c r="CJ2" s="25">
        <v>22</v>
      </c>
      <c r="CK2" s="25">
        <v>24</v>
      </c>
      <c r="CL2" s="25">
        <v>25</v>
      </c>
      <c r="CM2" s="25">
        <v>26</v>
      </c>
      <c r="CN2" s="25">
        <v>27</v>
      </c>
      <c r="CO2" s="25">
        <v>28</v>
      </c>
      <c r="CP2" s="25">
        <v>29</v>
      </c>
      <c r="CQ2" s="26">
        <v>1</v>
      </c>
      <c r="CR2" s="24">
        <v>2</v>
      </c>
      <c r="CS2" s="24">
        <v>3</v>
      </c>
      <c r="CT2" s="24">
        <v>4</v>
      </c>
      <c r="CU2" s="24">
        <v>5</v>
      </c>
      <c r="CV2" s="24">
        <v>6</v>
      </c>
      <c r="CW2" s="24">
        <v>7</v>
      </c>
      <c r="CX2" s="24">
        <v>8</v>
      </c>
      <c r="CY2" s="24">
        <v>9</v>
      </c>
      <c r="CZ2" s="24">
        <v>10</v>
      </c>
      <c r="DA2" s="24">
        <v>11</v>
      </c>
      <c r="DB2" s="24">
        <v>12</v>
      </c>
      <c r="DC2" s="24">
        <v>13</v>
      </c>
      <c r="DD2" s="24">
        <v>15</v>
      </c>
      <c r="DE2" s="24">
        <v>16</v>
      </c>
      <c r="DF2" s="24">
        <v>17</v>
      </c>
      <c r="DG2" s="24">
        <v>18</v>
      </c>
      <c r="DH2" s="24">
        <v>19</v>
      </c>
      <c r="DI2" s="24">
        <v>20</v>
      </c>
      <c r="DJ2" s="24">
        <v>22</v>
      </c>
      <c r="DK2" s="24">
        <v>23</v>
      </c>
      <c r="DL2" s="24">
        <v>24</v>
      </c>
      <c r="DM2" s="9" t="s">
        <v>5</v>
      </c>
      <c r="DN2" s="9" t="s">
        <v>1</v>
      </c>
      <c r="DO2" s="9" t="s">
        <v>32</v>
      </c>
      <c r="DP2" s="9" t="s">
        <v>34</v>
      </c>
      <c r="DQ2" s="9" t="s">
        <v>10</v>
      </c>
      <c r="DR2" s="9" t="s">
        <v>46</v>
      </c>
      <c r="DS2" s="9" t="s">
        <v>29</v>
      </c>
      <c r="DT2" s="9" t="s">
        <v>37</v>
      </c>
      <c r="DU2" s="9" t="s">
        <v>23</v>
      </c>
      <c r="DV2" s="9" t="s">
        <v>26</v>
      </c>
      <c r="DW2" s="9" t="s">
        <v>40</v>
      </c>
      <c r="DX2" s="9" t="s">
        <v>43</v>
      </c>
      <c r="DY2" s="9" t="s">
        <v>7</v>
      </c>
      <c r="DZ2" s="9" t="s">
        <v>60</v>
      </c>
      <c r="EA2" s="9" t="s">
        <v>61</v>
      </c>
      <c r="EB2" s="9" t="s">
        <v>3</v>
      </c>
      <c r="EC2" s="9" t="s">
        <v>65</v>
      </c>
      <c r="ED2" s="9" t="s">
        <v>18</v>
      </c>
      <c r="EE2" s="9" t="s">
        <v>20</v>
      </c>
      <c r="EF2" s="9" t="s">
        <v>64</v>
      </c>
      <c r="EG2" s="9" t="s">
        <v>69</v>
      </c>
      <c r="EH2" s="9" t="s">
        <v>67</v>
      </c>
    </row>
    <row r="3" spans="1:138" ht="24.95" customHeight="1">
      <c r="A3" s="27" t="s">
        <v>6</v>
      </c>
      <c r="B3" s="16" t="s">
        <v>7</v>
      </c>
      <c r="C3" s="29"/>
      <c r="D3" s="30" t="s">
        <v>4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55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41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3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9">
        <f>COUNTIF(E3:DL3,"МАТ")</f>
        <v>0</v>
      </c>
      <c r="DN3" s="9">
        <f>COUNTIF(F3:DM3,"РУС")</f>
        <v>0</v>
      </c>
      <c r="DO3" s="9">
        <f>COUNTIF(G3:DN3,"АЛГ")</f>
        <v>0</v>
      </c>
      <c r="DP3" s="9">
        <f>COUNTIF(H3:DO3,"ГЕМ")</f>
        <v>0</v>
      </c>
      <c r="DQ3" s="9">
        <f>COUNTIF(I3:DP3,"ОКР")</f>
        <v>0</v>
      </c>
      <c r="DR3" s="9">
        <f>COUNTIF(J3:DQ3,"БИО")</f>
        <v>0</v>
      </c>
      <c r="DS3" s="9">
        <f>COUNTIF(K3:DR3,"ГЕО")</f>
        <v>0</v>
      </c>
      <c r="DT3" s="9">
        <f>COUNTIF(L3:DS3,"ИНФ")</f>
        <v>0</v>
      </c>
      <c r="DU3" s="9">
        <f>COUNTIF(M3:DT3,"ИСТ")</f>
        <v>0</v>
      </c>
      <c r="DV3" s="9">
        <f>COUNTIF(N3:DU3,"ОБЩ")</f>
        <v>0</v>
      </c>
      <c r="DW3" s="9">
        <f>COUNTIF(O3:DV3,"ФИЗ")</f>
        <v>0</v>
      </c>
      <c r="DX3" s="9">
        <f>COUNTIF(P3:DW3,"ХИМ")</f>
        <v>0</v>
      </c>
      <c r="DY3" s="9">
        <f>COUNTIF(Q3:DX3,"АНГ")</f>
        <v>0</v>
      </c>
      <c r="DZ3" s="9">
        <f>COUNTIF(R3:DY3,"НЕМ")</f>
        <v>0</v>
      </c>
      <c r="EA3" s="9">
        <f>COUNTIF(S3:DZ3,"ФРА")</f>
        <v>0</v>
      </c>
      <c r="EB3" s="9">
        <f>COUNTIF(T3:EA3,"ЛИТ")</f>
        <v>0</v>
      </c>
      <c r="EC3" s="9">
        <f>COUNTIF(U3:EB3,"ОБЖ")</f>
        <v>0</v>
      </c>
      <c r="ED3" s="9">
        <f>COUNTIF(V3:EC3,"ФЗР")</f>
        <v>0</v>
      </c>
      <c r="EE3" s="9">
        <f>COUNTIF(W3:ED3,"МУЗ")</f>
        <v>0</v>
      </c>
      <c r="EF3" s="9">
        <f>COUNTIF(X3:EE3,"ТЕХ")</f>
        <v>0</v>
      </c>
      <c r="EG3" s="9">
        <f>COUNTIF(Y3:EF3,"АСТ")</f>
        <v>0</v>
      </c>
      <c r="EH3" s="9">
        <f>COUNTIF(Y3:EG3,"КУБ")</f>
        <v>0</v>
      </c>
    </row>
    <row r="4" spans="1:138" ht="24.95" customHeight="1">
      <c r="A4" s="31" t="s">
        <v>68</v>
      </c>
      <c r="B4" s="16" t="s">
        <v>69</v>
      </c>
      <c r="C4" s="29"/>
      <c r="D4" s="32" t="s">
        <v>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41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9">
        <f>COUNTIF(E4:DL4,"МАТ")</f>
        <v>0</v>
      </c>
      <c r="DN4" s="9">
        <f>COUNTIF(F4:DM4,"РУС")</f>
        <v>0</v>
      </c>
      <c r="DO4" s="9">
        <f>COUNTIF(G4:DN4,"АЛГ")</f>
        <v>0</v>
      </c>
      <c r="DP4" s="9">
        <f>COUNTIF(H4:DO4,"ГЕМ")</f>
        <v>0</v>
      </c>
      <c r="DQ4" s="9">
        <f>COUNTIF(I4:DP4,"ОКР")</f>
        <v>0</v>
      </c>
      <c r="DR4" s="9">
        <f>COUNTIF(J4:DQ4,"БИО")</f>
        <v>0</v>
      </c>
      <c r="DS4" s="9">
        <f>COUNTIF(K4:DR4,"ГЕО")</f>
        <v>0</v>
      </c>
      <c r="DT4" s="9">
        <f>COUNTIF(L4:DS4,"ИНФ")</f>
        <v>0</v>
      </c>
      <c r="DU4" s="9">
        <f>COUNTIF(M4:DT4,"ИСТ")</f>
        <v>0</v>
      </c>
      <c r="DV4" s="9">
        <f>COUNTIF(N4:DU4,"ОБЩ")</f>
        <v>0</v>
      </c>
      <c r="DW4" s="9">
        <f>COUNTIF(O4:DV4,"ФИЗ")</f>
        <v>0</v>
      </c>
      <c r="DX4" s="9">
        <f>COUNTIF(P4:DW4,"ХИМ")</f>
        <v>0</v>
      </c>
      <c r="DY4" s="9">
        <f>COUNTIF(Q4:DX4,"АНГ")</f>
        <v>0</v>
      </c>
      <c r="DZ4" s="9">
        <f>COUNTIF(R4:DY4,"НЕМ")</f>
        <v>0</v>
      </c>
      <c r="EA4" s="9">
        <f>COUNTIF(S4:DZ4,"ФРА")</f>
        <v>0</v>
      </c>
      <c r="EB4" s="9">
        <f>COUNTIF(T4:EA4,"ЛИТ")</f>
        <v>0</v>
      </c>
      <c r="EC4" s="9">
        <f>COUNTIF(U4:EB4,"ОБЖ")</f>
        <v>0</v>
      </c>
      <c r="ED4" s="9">
        <f>COUNTIF(V4:EC4,"ФЗР")</f>
        <v>0</v>
      </c>
      <c r="EE4" s="9">
        <f>COUNTIF(W4:ED4,"МУЗ")</f>
        <v>0</v>
      </c>
      <c r="EF4" s="9">
        <f>COUNTIF(X4:EE4,"ТЕХ")</f>
        <v>0</v>
      </c>
      <c r="EG4" s="9">
        <f>COUNTIF(Y4:EF4,"АСТ")</f>
        <v>0</v>
      </c>
      <c r="EH4" s="9">
        <f>COUNTIF(Y4:EG4,"КУБ")</f>
        <v>0</v>
      </c>
    </row>
    <row r="5" spans="1:138" ht="24.95" customHeight="1">
      <c r="A5" s="31" t="s">
        <v>45</v>
      </c>
      <c r="B5" s="16" t="s">
        <v>46</v>
      </c>
      <c r="C5" s="29"/>
      <c r="D5" s="32" t="s">
        <v>11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41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9">
        <f>COUNTIF(E5:DL5,"МАТ")</f>
        <v>0</v>
      </c>
      <c r="DN5" s="9">
        <f>COUNTIF(F5:DM5,"РУС")</f>
        <v>0</v>
      </c>
      <c r="DO5" s="9">
        <f>COUNTIF(G5:DN5,"АЛГ")</f>
        <v>0</v>
      </c>
      <c r="DP5" s="9">
        <f>COUNTIF(H5:DO5,"ГЕМ")</f>
        <v>0</v>
      </c>
      <c r="DQ5" s="9">
        <f>COUNTIF(I5:DP5,"ОКР")</f>
        <v>0</v>
      </c>
      <c r="DR5" s="9">
        <f>COUNTIF(J5:DQ5,"БИО")</f>
        <v>0</v>
      </c>
      <c r="DS5" s="9">
        <f>COUNTIF(K5:DR5,"ГЕО")</f>
        <v>0</v>
      </c>
      <c r="DT5" s="9">
        <f>COUNTIF(L5:DS5,"ИНФ")</f>
        <v>0</v>
      </c>
      <c r="DU5" s="9">
        <f>COUNTIF(M5:DT5,"ИСТ")</f>
        <v>0</v>
      </c>
      <c r="DV5" s="9">
        <f>COUNTIF(N5:DU5,"ОБЩ")</f>
        <v>0</v>
      </c>
      <c r="DW5" s="9">
        <f>COUNTIF(O5:DV5,"ФИЗ")</f>
        <v>0</v>
      </c>
      <c r="DX5" s="9">
        <f>COUNTIF(P5:DW5,"ХИМ")</f>
        <v>0</v>
      </c>
      <c r="DY5" s="9">
        <f>COUNTIF(Q5:DX5,"АНГ")</f>
        <v>0</v>
      </c>
      <c r="DZ5" s="9">
        <f>COUNTIF(R5:DY5,"НЕМ")</f>
        <v>0</v>
      </c>
      <c r="EA5" s="9">
        <f>COUNTIF(S5:DZ5,"ФРА")</f>
        <v>0</v>
      </c>
      <c r="EB5" s="9">
        <f>COUNTIF(T5:EA5,"ЛИТ")</f>
        <v>0</v>
      </c>
      <c r="EC5" s="9">
        <f>COUNTIF(U5:EB5,"ОБЖ")</f>
        <v>0</v>
      </c>
      <c r="ED5" s="9">
        <f>COUNTIF(V5:EC5,"ФЗР")</f>
        <v>0</v>
      </c>
      <c r="EE5" s="9">
        <f>COUNTIF(W5:ED5,"МУЗ")</f>
        <v>0</v>
      </c>
      <c r="EF5" s="9">
        <f>COUNTIF(X5:EE5,"ТЕХ")</f>
        <v>0</v>
      </c>
      <c r="EG5" s="9">
        <f>COUNTIF(Y5:EF5,"АСТ")</f>
        <v>0</v>
      </c>
      <c r="EH5" s="9">
        <f>COUNTIF(Y5:EG5,"КУБ")</f>
        <v>0</v>
      </c>
    </row>
    <row r="6" spans="1:138" ht="24.95" customHeight="1">
      <c r="A6" s="31" t="s">
        <v>28</v>
      </c>
      <c r="B6" s="16" t="s">
        <v>29</v>
      </c>
      <c r="C6" s="29"/>
      <c r="D6" s="32" t="s">
        <v>13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41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9">
        <f>COUNTIF(E6:DL6,"МАТ")</f>
        <v>0</v>
      </c>
      <c r="DN6" s="9">
        <f>COUNTIF(F6:DM6,"РУС")</f>
        <v>0</v>
      </c>
      <c r="DO6" s="9">
        <f>COUNTIF(G6:DN6,"АЛГ")</f>
        <v>0</v>
      </c>
      <c r="DP6" s="9">
        <f>COUNTIF(H6:DO6,"ГЕМ")</f>
        <v>0</v>
      </c>
      <c r="DQ6" s="9">
        <f>COUNTIF(I6:DP6,"ОКР")</f>
        <v>0</v>
      </c>
      <c r="DR6" s="9">
        <f>COUNTIF(J6:DQ6,"БИО")</f>
        <v>0</v>
      </c>
      <c r="DS6" s="9">
        <f>COUNTIF(K6:DR6,"ГЕО")</f>
        <v>0</v>
      </c>
      <c r="DT6" s="9">
        <f>COUNTIF(L6:DS6,"ИНФ")</f>
        <v>0</v>
      </c>
      <c r="DU6" s="9">
        <f>COUNTIF(M6:DT6,"ИСТ")</f>
        <v>0</v>
      </c>
      <c r="DV6" s="9">
        <f>COUNTIF(N6:DU6,"ОБЩ")</f>
        <v>0</v>
      </c>
      <c r="DW6" s="9">
        <f>COUNTIF(O6:DV6,"ФИЗ")</f>
        <v>0</v>
      </c>
      <c r="DX6" s="9">
        <f>COUNTIF(P6:DW6,"ХИМ")</f>
        <v>0</v>
      </c>
      <c r="DY6" s="9">
        <f>COUNTIF(Q6:DX6,"АНГ")</f>
        <v>0</v>
      </c>
      <c r="DZ6" s="9">
        <f>COUNTIF(R6:DY6,"НЕМ")</f>
        <v>0</v>
      </c>
      <c r="EA6" s="9">
        <f>COUNTIF(S6:DZ6,"ФРА")</f>
        <v>0</v>
      </c>
      <c r="EB6" s="9">
        <f>COUNTIF(T6:EA6,"ЛИТ")</f>
        <v>0</v>
      </c>
      <c r="EC6" s="9">
        <f>COUNTIF(U6:EB6,"ОБЖ")</f>
        <v>0</v>
      </c>
      <c r="ED6" s="9">
        <f>COUNTIF(V6:EC6,"ФЗР")</f>
        <v>0</v>
      </c>
      <c r="EE6" s="9">
        <f>COUNTIF(W6:ED6,"МУЗ")</f>
        <v>0</v>
      </c>
      <c r="EF6" s="9">
        <f>COUNTIF(X6:EE6,"ТЕХ")</f>
        <v>0</v>
      </c>
      <c r="EG6" s="9">
        <f>COUNTIF(Y6:EF6,"АСТ")</f>
        <v>0</v>
      </c>
      <c r="EH6" s="9">
        <f>COUNTIF(Y6:EG6,"КУБ")</f>
        <v>0</v>
      </c>
    </row>
    <row r="7" spans="1:138" ht="24.95" customHeight="1">
      <c r="A7" s="31" t="s">
        <v>57</v>
      </c>
      <c r="B7" s="16" t="s">
        <v>34</v>
      </c>
      <c r="C7" s="29"/>
      <c r="D7" s="32" t="s">
        <v>78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41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</row>
    <row r="8" spans="1:138" ht="24.95" customHeight="1">
      <c r="A8" s="31" t="s">
        <v>14</v>
      </c>
      <c r="B8" s="16" t="s">
        <v>14</v>
      </c>
      <c r="C8" s="29"/>
      <c r="D8" s="32" t="s">
        <v>79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41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</row>
    <row r="9" spans="1:138" ht="24.95" customHeight="1">
      <c r="A9" s="31" t="s">
        <v>36</v>
      </c>
      <c r="B9" s="16" t="s">
        <v>37</v>
      </c>
      <c r="C9" s="29"/>
      <c r="D9" s="32" t="s">
        <v>80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41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</row>
    <row r="10" spans="1:138" ht="24.95" customHeight="1">
      <c r="A10" s="31" t="s">
        <v>22</v>
      </c>
      <c r="B10" s="16" t="s">
        <v>23</v>
      </c>
      <c r="C10" s="29"/>
      <c r="D10" s="32" t="s">
        <v>81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41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</row>
    <row r="11" spans="1:138" ht="24.95" customHeight="1">
      <c r="A11" s="31" t="s">
        <v>66</v>
      </c>
      <c r="B11" s="16" t="s">
        <v>67</v>
      </c>
      <c r="C11" s="33" t="s">
        <v>15</v>
      </c>
      <c r="D11" s="32" t="s">
        <v>16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41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9">
        <f>COUNTIF(E11:DL11,"МАТ")</f>
        <v>0</v>
      </c>
      <c r="DN11" s="9">
        <f>COUNTIF(F11:DM11,"РУС")</f>
        <v>0</v>
      </c>
      <c r="DO11" s="9">
        <f>COUNTIF(G11:DN11,"АЛГ")</f>
        <v>0</v>
      </c>
      <c r="DP11" s="9">
        <f>COUNTIF(H11:DO11,"ГЕМ")</f>
        <v>0</v>
      </c>
      <c r="DQ11" s="9">
        <f>COUNTIF(I11:DP11,"ОКР")</f>
        <v>0</v>
      </c>
      <c r="DR11" s="9">
        <f>COUNTIF(J11:DQ11,"БИО")</f>
        <v>0</v>
      </c>
      <c r="DS11" s="9">
        <f>COUNTIF(K11:DR11,"ГЕО")</f>
        <v>0</v>
      </c>
      <c r="DT11" s="9">
        <f>COUNTIF(L11:DS11,"ИНФ")</f>
        <v>0</v>
      </c>
      <c r="DU11" s="9">
        <f>COUNTIF(M11:DT11,"ИСТ")</f>
        <v>0</v>
      </c>
      <c r="DV11" s="9">
        <f>COUNTIF(N11:DU11,"ОБЩ")</f>
        <v>0</v>
      </c>
      <c r="DW11" s="9">
        <f>COUNTIF(O11:DV11,"ФИЗ")</f>
        <v>0</v>
      </c>
      <c r="DX11" s="9">
        <f>COUNTIF(P11:DW11,"ХИМ")</f>
        <v>0</v>
      </c>
      <c r="DY11" s="9">
        <f>COUNTIF(Q11:DX11,"АНГ")</f>
        <v>0</v>
      </c>
      <c r="DZ11" s="9">
        <f>COUNTIF(R11:DY11,"НЕМ")</f>
        <v>0</v>
      </c>
      <c r="EA11" s="9">
        <f>COUNTIF(S11:DZ11,"ФРА")</f>
        <v>0</v>
      </c>
      <c r="EB11" s="9">
        <f>COUNTIF(T11:EA11,"ЛИТ")</f>
        <v>0</v>
      </c>
      <c r="EC11" s="9">
        <f>COUNTIF(U11:EB11,"ОБЖ")</f>
        <v>0</v>
      </c>
      <c r="ED11" s="9">
        <f>COUNTIF(V11:EC11,"ФЗР")</f>
        <v>0</v>
      </c>
      <c r="EE11" s="9">
        <f>COUNTIF(W11:ED11,"МУЗ")</f>
        <v>0</v>
      </c>
      <c r="EF11" s="9">
        <f>COUNTIF(X11:EE11,"ТЕХ")</f>
        <v>0</v>
      </c>
      <c r="EG11" s="9">
        <f>COUNTIF(Y11:EF11,"АСТ")</f>
        <v>0</v>
      </c>
      <c r="EH11" s="9">
        <f>COUNTIF(Y11:EG11,"КУБ")</f>
        <v>0</v>
      </c>
    </row>
    <row r="12" spans="1:138" ht="24.95" customHeight="1">
      <c r="A12" s="31" t="s">
        <v>2</v>
      </c>
      <c r="B12" s="16" t="s">
        <v>3</v>
      </c>
      <c r="C12" s="33"/>
      <c r="D12" s="32" t="s">
        <v>19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41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9">
        <f>COUNTIF(E12:DL12,"МАТ")</f>
        <v>0</v>
      </c>
      <c r="DN12" s="9">
        <f>COUNTIF(F12:DM12,"РУС")</f>
        <v>0</v>
      </c>
      <c r="DO12" s="9">
        <f>COUNTIF(G12:DN12,"АЛГ")</f>
        <v>0</v>
      </c>
      <c r="DP12" s="9">
        <f>COUNTIF(H12:DO12,"ГЕМ")</f>
        <v>0</v>
      </c>
      <c r="DQ12" s="9">
        <f>COUNTIF(I12:DP12,"ОКР")</f>
        <v>0</v>
      </c>
      <c r="DR12" s="9">
        <f>COUNTIF(J12:DQ12,"БИО")</f>
        <v>0</v>
      </c>
      <c r="DS12" s="9">
        <f>COUNTIF(K12:DR12,"ГЕО")</f>
        <v>0</v>
      </c>
      <c r="DT12" s="9">
        <f>COUNTIF(L12:DS12,"ИНФ")</f>
        <v>0</v>
      </c>
      <c r="DU12" s="9">
        <f>COUNTIF(M12:DT12,"ИСТ")</f>
        <v>0</v>
      </c>
      <c r="DV12" s="9">
        <f>COUNTIF(N12:DU12,"ОБЩ")</f>
        <v>0</v>
      </c>
      <c r="DW12" s="9">
        <f>COUNTIF(O12:DV12,"ФИЗ")</f>
        <v>0</v>
      </c>
      <c r="DX12" s="9">
        <f>COUNTIF(P12:DW12,"ХИМ")</f>
        <v>0</v>
      </c>
      <c r="DY12" s="9">
        <f>COUNTIF(Q12:DX12,"АНГ")</f>
        <v>0</v>
      </c>
      <c r="DZ12" s="9">
        <f>COUNTIF(R12:DY12,"НЕМ")</f>
        <v>0</v>
      </c>
      <c r="EA12" s="9">
        <f>COUNTIF(S12:DZ12,"ФРА")</f>
        <v>0</v>
      </c>
      <c r="EB12" s="9">
        <f>COUNTIF(T12:EA12,"ЛИТ")</f>
        <v>0</v>
      </c>
      <c r="EC12" s="9">
        <f>COUNTIF(U12:EB12,"ОБЖ")</f>
        <v>0</v>
      </c>
      <c r="ED12" s="9">
        <f>COUNTIF(V12:EC12,"ФЗР")</f>
        <v>0</v>
      </c>
      <c r="EE12" s="9">
        <f>COUNTIF(W12:ED12,"МУЗ")</f>
        <v>0</v>
      </c>
      <c r="EF12" s="9">
        <f>COUNTIF(X12:EE12,"ТЕХ")</f>
        <v>0</v>
      </c>
      <c r="EG12" s="9">
        <f>COUNTIF(Y12:EF12,"АСТ")</f>
        <v>0</v>
      </c>
      <c r="EH12" s="9">
        <f>COUNTIF(Y12:EG12,"КУБ")</f>
        <v>0</v>
      </c>
    </row>
    <row r="13" spans="1:138" ht="24.95" customHeight="1">
      <c r="A13" s="31" t="s">
        <v>12</v>
      </c>
      <c r="B13" s="16" t="s">
        <v>5</v>
      </c>
      <c r="C13" s="29"/>
      <c r="D13" s="32" t="s">
        <v>21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41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9">
        <f>COUNTIF(E13:DL13,"МАТ")</f>
        <v>0</v>
      </c>
      <c r="DN13" s="9">
        <f>COUNTIF(F13:DM13,"РУС")</f>
        <v>0</v>
      </c>
      <c r="DO13" s="9">
        <f>COUNTIF(G13:DN13,"АЛГ")</f>
        <v>0</v>
      </c>
      <c r="DP13" s="9">
        <f>COUNTIF(H13:DO13,"ГЕМ")</f>
        <v>0</v>
      </c>
      <c r="DQ13" s="9">
        <f>COUNTIF(I13:DP13,"ОКР")</f>
        <v>0</v>
      </c>
      <c r="DR13" s="9">
        <f>COUNTIF(J13:DQ13,"БИО")</f>
        <v>0</v>
      </c>
      <c r="DS13" s="9">
        <f>COUNTIF(K13:DR13,"ГЕО")</f>
        <v>0</v>
      </c>
      <c r="DT13" s="9">
        <f>COUNTIF(L13:DS13,"ИНФ")</f>
        <v>0</v>
      </c>
      <c r="DU13" s="9">
        <f>COUNTIF(M13:DT13,"ИСТ")</f>
        <v>0</v>
      </c>
      <c r="DV13" s="9">
        <f>COUNTIF(N13:DU13,"ОБЩ")</f>
        <v>0</v>
      </c>
      <c r="DW13" s="9">
        <f>COUNTIF(O13:DV13,"ФИЗ")</f>
        <v>0</v>
      </c>
      <c r="DX13" s="9">
        <f>COUNTIF(P13:DW13,"ХИМ")</f>
        <v>0</v>
      </c>
      <c r="DY13" s="9">
        <f>COUNTIF(Q13:DX13,"АНГ")</f>
        <v>0</v>
      </c>
      <c r="DZ13" s="9">
        <f>COUNTIF(R13:DY13,"НЕМ")</f>
        <v>0</v>
      </c>
      <c r="EA13" s="9">
        <f>COUNTIF(S13:DZ13,"ФРА")</f>
        <v>0</v>
      </c>
      <c r="EB13" s="9">
        <f>COUNTIF(T13:EA13,"ЛИТ")</f>
        <v>0</v>
      </c>
      <c r="EC13" s="9">
        <f>COUNTIF(U13:EB13,"ОБЖ")</f>
        <v>0</v>
      </c>
      <c r="ED13" s="9">
        <f>COUNTIF(V13:EC13,"ФЗР")</f>
        <v>0</v>
      </c>
      <c r="EE13" s="9">
        <f>COUNTIF(W13:ED13,"МУЗ")</f>
        <v>0</v>
      </c>
      <c r="EF13" s="9">
        <f>COUNTIF(X13:EE13,"ТЕХ")</f>
        <v>0</v>
      </c>
      <c r="EG13" s="9">
        <f>COUNTIF(Y13:EF13,"АСТ")</f>
        <v>0</v>
      </c>
      <c r="EH13" s="9">
        <f>COUNTIF(Y13:EG13,"КУБ")</f>
        <v>0</v>
      </c>
    </row>
    <row r="14" spans="1:138" ht="24.95" customHeight="1">
      <c r="A14" s="31" t="s">
        <v>58</v>
      </c>
      <c r="B14" s="16" t="s">
        <v>20</v>
      </c>
      <c r="C14" s="29"/>
      <c r="D14" s="32" t="s">
        <v>82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41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</row>
    <row r="15" spans="1:138" ht="24.95" customHeight="1">
      <c r="A15" s="31" t="s">
        <v>59</v>
      </c>
      <c r="B15" s="16" t="s">
        <v>60</v>
      </c>
      <c r="C15" s="29"/>
      <c r="D15" s="32" t="s">
        <v>83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41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</row>
    <row r="16" spans="1:138" ht="24.95" customHeight="1">
      <c r="A16" s="31" t="s">
        <v>65</v>
      </c>
      <c r="B16" s="16" t="s">
        <v>65</v>
      </c>
      <c r="C16" s="29"/>
      <c r="D16" s="32" t="s">
        <v>84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41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</row>
    <row r="17" spans="1:138" ht="24.95" customHeight="1">
      <c r="A17" s="31" t="s">
        <v>25</v>
      </c>
      <c r="B17" s="16" t="s">
        <v>26</v>
      </c>
      <c r="C17" s="29"/>
      <c r="D17" s="32" t="s">
        <v>85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41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</row>
    <row r="18" spans="1:138" ht="24.95" customHeight="1">
      <c r="A18" s="31" t="s">
        <v>9</v>
      </c>
      <c r="B18" s="16" t="s">
        <v>10</v>
      </c>
      <c r="C18" s="33"/>
      <c r="D18" s="32" t="s">
        <v>24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41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 t="s">
        <v>10</v>
      </c>
      <c r="CB18" s="34"/>
      <c r="CC18" s="34"/>
      <c r="CD18" s="34"/>
      <c r="CE18" s="34"/>
      <c r="CF18" s="34" t="s">
        <v>1</v>
      </c>
      <c r="CG18" s="34"/>
      <c r="CH18" s="34" t="s">
        <v>1</v>
      </c>
      <c r="CI18" s="34"/>
      <c r="CJ18" s="34"/>
      <c r="CK18" s="34"/>
      <c r="CL18" s="34"/>
      <c r="CM18" s="34"/>
      <c r="CN18" s="34" t="s">
        <v>5</v>
      </c>
      <c r="CO18" s="34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9">
        <f>COUNTIF(E18:DL18,"МАТ")</f>
        <v>1</v>
      </c>
      <c r="DN18" s="9">
        <f>COUNTIF(F18:DM18,"РУС")</f>
        <v>2</v>
      </c>
      <c r="DO18" s="9">
        <f>COUNTIF(G18:DN18,"АЛГ")</f>
        <v>0</v>
      </c>
      <c r="DP18" s="9">
        <f>COUNTIF(H18:DO18,"ГЕМ")</f>
        <v>0</v>
      </c>
      <c r="DQ18" s="9">
        <f>COUNTIF(I18:DP18,"ОКР")</f>
        <v>1</v>
      </c>
      <c r="DR18" s="9">
        <f>COUNTIF(J18:DQ18,"БИО")</f>
        <v>0</v>
      </c>
      <c r="DS18" s="9">
        <f>COUNTIF(K18:DR18,"ГЕО")</f>
        <v>0</v>
      </c>
      <c r="DT18" s="9">
        <f>COUNTIF(L18:DS18,"ИНФ")</f>
        <v>0</v>
      </c>
      <c r="DU18" s="9">
        <f>COUNTIF(M18:DT18,"ИСТ")</f>
        <v>0</v>
      </c>
      <c r="DV18" s="9">
        <f>COUNTIF(N18:DU18,"ОБЩ")</f>
        <v>0</v>
      </c>
      <c r="DW18" s="9">
        <f>COUNTIF(O18:DV18,"ФИЗ")</f>
        <v>0</v>
      </c>
      <c r="DX18" s="9">
        <f>COUNTIF(P18:DW18,"ХИМ")</f>
        <v>0</v>
      </c>
      <c r="DY18" s="9">
        <f>COUNTIF(Q18:DX18,"АНГ")</f>
        <v>0</v>
      </c>
      <c r="DZ18" s="9">
        <f>COUNTIF(R18:DY18,"НЕМ")</f>
        <v>0</v>
      </c>
      <c r="EA18" s="9">
        <f>COUNTIF(S18:DZ18,"ФРА")</f>
        <v>0</v>
      </c>
      <c r="EB18" s="9">
        <f>COUNTIF(T18:EA18,"ЛИТ")</f>
        <v>0</v>
      </c>
      <c r="EC18" s="9">
        <f>COUNTIF(U18:EB18,"ОБЖ")</f>
        <v>0</v>
      </c>
      <c r="ED18" s="9">
        <f>COUNTIF(V18:EC18,"ФЗР")</f>
        <v>0</v>
      </c>
      <c r="EE18" s="9">
        <f>COUNTIF(W18:ED18,"МУЗ")</f>
        <v>0</v>
      </c>
      <c r="EF18" s="9">
        <f>COUNTIF(X18:EE18,"ТЕХ")</f>
        <v>0</v>
      </c>
      <c r="EG18" s="9">
        <f>COUNTIF(Y18:EF18,"АСТ")</f>
        <v>0</v>
      </c>
      <c r="EH18" s="9">
        <f>COUNTIF(Y18:EG18,"КУБ")</f>
        <v>0</v>
      </c>
    </row>
    <row r="19" spans="1:138" ht="24.95" customHeight="1">
      <c r="A19" s="31" t="s">
        <v>0</v>
      </c>
      <c r="B19" s="16" t="s">
        <v>1</v>
      </c>
      <c r="C19" s="29"/>
      <c r="D19" s="32" t="s">
        <v>27</v>
      </c>
      <c r="E19" s="34"/>
      <c r="F19" s="34"/>
      <c r="G19" s="34" t="s">
        <v>1</v>
      </c>
      <c r="H19" s="34"/>
      <c r="I19" s="34"/>
      <c r="J19" s="34"/>
      <c r="K19" s="34"/>
      <c r="L19" s="34"/>
      <c r="M19" s="34"/>
      <c r="N19" s="34"/>
      <c r="O19" s="34" t="s">
        <v>1</v>
      </c>
      <c r="P19" s="34"/>
      <c r="Q19" s="34"/>
      <c r="R19" s="34"/>
      <c r="S19" s="34"/>
      <c r="T19" s="34"/>
      <c r="U19" s="39"/>
      <c r="V19" s="39"/>
      <c r="W19" s="39"/>
      <c r="X19" s="39"/>
      <c r="Y19" s="34"/>
      <c r="Z19" s="34"/>
      <c r="AA19" s="34"/>
      <c r="AB19" s="34"/>
      <c r="AC19" s="34" t="s">
        <v>1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41"/>
      <c r="AO19" s="34"/>
      <c r="AP19" s="34"/>
      <c r="AQ19" s="34"/>
      <c r="AR19" s="34"/>
      <c r="AS19" s="34"/>
      <c r="AT19" s="34"/>
      <c r="AU19" s="34" t="s">
        <v>1</v>
      </c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 t="s">
        <v>1</v>
      </c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 t="s">
        <v>10</v>
      </c>
      <c r="CB19" s="34"/>
      <c r="CC19" s="34"/>
      <c r="CD19" s="34"/>
      <c r="CE19" s="34"/>
      <c r="CF19" s="34" t="s">
        <v>1</v>
      </c>
      <c r="CG19" s="34"/>
      <c r="CH19" s="34" t="s">
        <v>1</v>
      </c>
      <c r="CI19" s="34"/>
      <c r="CJ19" s="34"/>
      <c r="CK19" s="34"/>
      <c r="CL19" s="34"/>
      <c r="CM19" s="34"/>
      <c r="CN19" s="34" t="s">
        <v>5</v>
      </c>
      <c r="CO19" s="34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9">
        <f>COUNTIF(E19:DL19,"МАТ")</f>
        <v>1</v>
      </c>
      <c r="DN19" s="9">
        <f>COUNTIF(F19:DM19,"РУС")</f>
        <v>7</v>
      </c>
      <c r="DO19" s="9">
        <f>COUNTIF(G19:DN19,"АЛГ")</f>
        <v>0</v>
      </c>
      <c r="DP19" s="9">
        <f>COUNTIF(H19:DO19,"ГЕМ")</f>
        <v>0</v>
      </c>
      <c r="DQ19" s="9">
        <f>COUNTIF(I19:DP19,"ОКР")</f>
        <v>1</v>
      </c>
      <c r="DR19" s="9">
        <f>COUNTIF(J19:DQ19,"БИО")</f>
        <v>0</v>
      </c>
      <c r="DS19" s="9">
        <f>COUNTIF(K19:DR19,"ГЕО")</f>
        <v>0</v>
      </c>
      <c r="DT19" s="9">
        <f>COUNTIF(L19:DS19,"ИНФ")</f>
        <v>0</v>
      </c>
      <c r="DU19" s="9">
        <f>COUNTIF(M19:DT19,"ИСТ")</f>
        <v>0</v>
      </c>
      <c r="DV19" s="9">
        <f>COUNTIF(N19:DU19,"ОБЩ")</f>
        <v>0</v>
      </c>
      <c r="DW19" s="9">
        <f>COUNTIF(O19:DV19,"ФИЗ")</f>
        <v>0</v>
      </c>
      <c r="DX19" s="9">
        <f>COUNTIF(P19:DW19,"ХИМ")</f>
        <v>0</v>
      </c>
      <c r="DY19" s="9">
        <f>COUNTIF(Q19:DX19,"АНГ")</f>
        <v>0</v>
      </c>
      <c r="DZ19" s="9">
        <f>COUNTIF(R19:DY19,"НЕМ")</f>
        <v>0</v>
      </c>
      <c r="EA19" s="9">
        <f>COUNTIF(S19:DZ19,"ФРА")</f>
        <v>0</v>
      </c>
      <c r="EB19" s="9">
        <f>COUNTIF(T19:EA19,"ЛИТ")</f>
        <v>0</v>
      </c>
      <c r="EC19" s="9">
        <f>COUNTIF(U19:EB19,"ОБЖ")</f>
        <v>0</v>
      </c>
      <c r="ED19" s="9">
        <f>COUNTIF(V19:EC19,"ФЗР")</f>
        <v>0</v>
      </c>
      <c r="EE19" s="9">
        <f>COUNTIF(W19:ED19,"МУЗ")</f>
        <v>0</v>
      </c>
      <c r="EF19" s="9">
        <f>COUNTIF(X19:EE19,"ТЕХ")</f>
        <v>0</v>
      </c>
      <c r="EG19" s="9">
        <f>COUNTIF(Y19:EF19,"АСТ")</f>
        <v>0</v>
      </c>
      <c r="EH19" s="9">
        <f>COUNTIF(Y19:EG19,"КУБ")</f>
        <v>0</v>
      </c>
    </row>
    <row r="20" spans="1:138" ht="24.95" customHeight="1">
      <c r="A20" s="31" t="s">
        <v>63</v>
      </c>
      <c r="B20" s="16" t="s">
        <v>64</v>
      </c>
      <c r="C20" s="29"/>
      <c r="D20" s="32" t="s">
        <v>30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41"/>
      <c r="U20" s="40"/>
      <c r="V20" s="40"/>
      <c r="W20" s="40"/>
      <c r="X20" s="40"/>
      <c r="Y20" s="42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41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 t="s">
        <v>10</v>
      </c>
      <c r="CB20" s="34"/>
      <c r="CC20" s="34"/>
      <c r="CD20" s="34"/>
      <c r="CE20" s="34"/>
      <c r="CF20" s="34" t="s">
        <v>1</v>
      </c>
      <c r="CG20" s="34"/>
      <c r="CH20" s="34" t="s">
        <v>1</v>
      </c>
      <c r="CI20" s="34"/>
      <c r="CJ20" s="34"/>
      <c r="CK20" s="34"/>
      <c r="CL20" s="34"/>
      <c r="CM20" s="34"/>
      <c r="CN20" s="34" t="s">
        <v>5</v>
      </c>
      <c r="CO20" s="34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9">
        <f>COUNTIF(E20:DL20,"МАТ")</f>
        <v>1</v>
      </c>
      <c r="DN20" s="9">
        <f>COUNTIF(F20:DM20,"РУС")</f>
        <v>2</v>
      </c>
      <c r="DO20" s="9">
        <f>COUNTIF(G20:DN20,"АЛГ")</f>
        <v>0</v>
      </c>
      <c r="DP20" s="9">
        <f>COUNTIF(H20:DO20,"ГЕМ")</f>
        <v>0</v>
      </c>
      <c r="DQ20" s="9">
        <f>COUNTIF(I20:DP20,"ОКР")</f>
        <v>1</v>
      </c>
      <c r="DR20" s="9">
        <f>COUNTIF(J20:DQ20,"БИО")</f>
        <v>0</v>
      </c>
      <c r="DS20" s="9">
        <f>COUNTIF(K20:DR20,"ГЕО")</f>
        <v>0</v>
      </c>
      <c r="DT20" s="9">
        <f>COUNTIF(L20:DS20,"ИНФ")</f>
        <v>0</v>
      </c>
      <c r="DU20" s="9">
        <f>COUNTIF(M20:DT20,"ИСТ")</f>
        <v>0</v>
      </c>
      <c r="DV20" s="9">
        <f>COUNTIF(N20:DU20,"ОБЩ")</f>
        <v>0</v>
      </c>
      <c r="DW20" s="9">
        <f>COUNTIF(O20:DV20,"ФИЗ")</f>
        <v>0</v>
      </c>
      <c r="DX20" s="9">
        <f>COUNTIF(P20:DW20,"ХИМ")</f>
        <v>0</v>
      </c>
      <c r="DY20" s="9">
        <f>COUNTIF(Q20:DX20,"АНГ")</f>
        <v>0</v>
      </c>
      <c r="DZ20" s="9">
        <f>COUNTIF(R20:DY20,"НЕМ")</f>
        <v>0</v>
      </c>
      <c r="EA20" s="9">
        <f>COUNTIF(S20:DZ20,"ФРА")</f>
        <v>0</v>
      </c>
      <c r="EB20" s="9">
        <f>COUNTIF(T20:EA20,"ЛИТ")</f>
        <v>0</v>
      </c>
      <c r="EC20" s="9">
        <f>COUNTIF(U20:EB20,"ОБЖ")</f>
        <v>0</v>
      </c>
      <c r="ED20" s="9">
        <f>COUNTIF(V20:EC20,"ФЗР")</f>
        <v>0</v>
      </c>
      <c r="EE20" s="9">
        <f>COUNTIF(W20:ED20,"МУЗ")</f>
        <v>0</v>
      </c>
      <c r="EF20" s="9">
        <f>COUNTIF(X20:EE20,"ТЕХ")</f>
        <v>0</v>
      </c>
      <c r="EG20" s="9">
        <f>COUNTIF(Y20:EF20,"АСТ")</f>
        <v>0</v>
      </c>
      <c r="EH20" s="9">
        <f>COUNTIF(Y20:EG20,"КУБ")</f>
        <v>0</v>
      </c>
    </row>
    <row r="21" spans="1:138" ht="24.95" customHeight="1">
      <c r="A21" s="31" t="s">
        <v>39</v>
      </c>
      <c r="B21" s="16" t="s">
        <v>40</v>
      </c>
      <c r="C21" s="29"/>
      <c r="D21" s="32" t="s">
        <v>86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41"/>
      <c r="U21" s="40"/>
      <c r="V21" s="40"/>
      <c r="W21" s="40"/>
      <c r="X21" s="40"/>
      <c r="Y21" s="42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1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 t="s">
        <v>10</v>
      </c>
      <c r="CB21" s="34"/>
      <c r="CC21" s="34"/>
      <c r="CD21" s="34"/>
      <c r="CE21" s="34"/>
      <c r="CF21" s="34" t="s">
        <v>1</v>
      </c>
      <c r="CG21" s="34"/>
      <c r="CH21" s="34" t="s">
        <v>1</v>
      </c>
      <c r="CI21" s="34"/>
      <c r="CJ21" s="34"/>
      <c r="CK21" s="34"/>
      <c r="CL21" s="34"/>
      <c r="CM21" s="34"/>
      <c r="CN21" s="34" t="s">
        <v>5</v>
      </c>
      <c r="CO21" s="34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</row>
    <row r="22" spans="1:138" ht="24.95" customHeight="1">
      <c r="A22" s="31" t="s">
        <v>17</v>
      </c>
      <c r="B22" s="16" t="s">
        <v>18</v>
      </c>
      <c r="C22" s="29"/>
      <c r="D22" s="32" t="s">
        <v>87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41"/>
      <c r="U22" s="40"/>
      <c r="V22" s="40"/>
      <c r="W22" s="40"/>
      <c r="X22" s="40"/>
      <c r="Y22" s="42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41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 t="s">
        <v>10</v>
      </c>
      <c r="CB22" s="34"/>
      <c r="CC22" s="34"/>
      <c r="CD22" s="34"/>
      <c r="CE22" s="34"/>
      <c r="CF22" s="34" t="s">
        <v>1</v>
      </c>
      <c r="CG22" s="34"/>
      <c r="CH22" s="34" t="s">
        <v>1</v>
      </c>
      <c r="CI22" s="34"/>
      <c r="CJ22" s="34"/>
      <c r="CK22" s="34"/>
      <c r="CL22" s="34"/>
      <c r="CM22" s="34"/>
      <c r="CN22" s="34" t="s">
        <v>5</v>
      </c>
      <c r="CO22" s="34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</row>
    <row r="23" spans="1:138" ht="24.95" customHeight="1">
      <c r="A23" s="31" t="s">
        <v>62</v>
      </c>
      <c r="B23" s="16" t="s">
        <v>61</v>
      </c>
      <c r="C23" s="29"/>
      <c r="D23" s="32" t="s">
        <v>88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41"/>
      <c r="U23" s="40"/>
      <c r="V23" s="40"/>
      <c r="W23" s="40"/>
      <c r="X23" s="40"/>
      <c r="Y23" s="42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41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 t="s">
        <v>10</v>
      </c>
      <c r="CB23" s="34"/>
      <c r="CC23" s="34"/>
      <c r="CD23" s="34"/>
      <c r="CE23" s="34"/>
      <c r="CF23" s="34" t="s">
        <v>1</v>
      </c>
      <c r="CG23" s="34"/>
      <c r="CH23" s="34" t="s">
        <v>1</v>
      </c>
      <c r="CI23" s="34"/>
      <c r="CJ23" s="34"/>
      <c r="CK23" s="34"/>
      <c r="CL23" s="34"/>
      <c r="CM23" s="34"/>
      <c r="CN23" s="34" t="s">
        <v>5</v>
      </c>
      <c r="CO23" s="34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</row>
    <row r="24" spans="1:138" ht="24.95" customHeight="1">
      <c r="A24" s="31" t="s">
        <v>42</v>
      </c>
      <c r="B24" s="16" t="s">
        <v>43</v>
      </c>
      <c r="C24" s="29"/>
      <c r="D24" s="32" t="s">
        <v>89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41"/>
      <c r="U24" s="40"/>
      <c r="V24" s="40"/>
      <c r="W24" s="40"/>
      <c r="X24" s="40"/>
      <c r="Y24" s="42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41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 t="s">
        <v>10</v>
      </c>
      <c r="CB24" s="34"/>
      <c r="CC24" s="34"/>
      <c r="CD24" s="34"/>
      <c r="CE24" s="34"/>
      <c r="CF24" s="34" t="s">
        <v>1</v>
      </c>
      <c r="CG24" s="34"/>
      <c r="CH24" s="34" t="s">
        <v>1</v>
      </c>
      <c r="CI24" s="34"/>
      <c r="CJ24" s="34"/>
      <c r="CK24" s="34"/>
      <c r="CL24" s="34"/>
      <c r="CM24" s="34"/>
      <c r="CN24" s="34" t="s">
        <v>5</v>
      </c>
      <c r="CO24" s="34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</row>
    <row r="25" spans="1:138" ht="24.95" customHeight="1">
      <c r="A25" s="35"/>
      <c r="B25" s="36"/>
      <c r="C25" s="29"/>
      <c r="D25" s="32" t="s">
        <v>33</v>
      </c>
      <c r="E25" s="34"/>
      <c r="F25" s="34"/>
      <c r="G25" s="34"/>
      <c r="H25" s="34"/>
      <c r="I25" s="34"/>
      <c r="J25" s="34"/>
      <c r="K25" s="34" t="s">
        <v>5</v>
      </c>
      <c r="L25" s="34"/>
      <c r="M25" s="39" t="s">
        <v>46</v>
      </c>
      <c r="N25" s="34"/>
      <c r="O25" s="34" t="s">
        <v>5</v>
      </c>
      <c r="P25" s="39"/>
      <c r="Q25" s="39"/>
      <c r="R25" s="39"/>
      <c r="S25" s="56"/>
      <c r="T25" s="39"/>
      <c r="U25" s="53"/>
      <c r="V25" s="57"/>
      <c r="W25" s="57"/>
      <c r="X25" s="57"/>
      <c r="Y25" s="34"/>
      <c r="Z25" s="34"/>
      <c r="AA25" s="34"/>
      <c r="AB25" s="34"/>
      <c r="AC25" s="34"/>
      <c r="AD25" s="34"/>
      <c r="AE25" s="34"/>
      <c r="AF25" s="34"/>
      <c r="AG25" s="34" t="s">
        <v>5</v>
      </c>
      <c r="AH25" s="34"/>
      <c r="AI25" s="34"/>
      <c r="AJ25" s="34"/>
      <c r="AK25" s="34"/>
      <c r="AL25" s="34"/>
      <c r="AM25" s="34"/>
      <c r="AN25" s="41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 t="s">
        <v>5</v>
      </c>
      <c r="BL25" s="34"/>
      <c r="BM25" s="34"/>
      <c r="BN25" s="34" t="s">
        <v>46</v>
      </c>
      <c r="BO25" s="34"/>
      <c r="BP25" s="34" t="s">
        <v>23</v>
      </c>
      <c r="BQ25" s="34"/>
      <c r="BR25" s="34"/>
      <c r="BS25" s="34"/>
      <c r="BT25" s="34" t="s">
        <v>5</v>
      </c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 t="s">
        <v>1</v>
      </c>
      <c r="CH25" s="34"/>
      <c r="CI25" s="34"/>
      <c r="CJ25" s="34"/>
      <c r="CK25" s="34"/>
      <c r="CL25" s="34"/>
      <c r="CM25" s="34"/>
      <c r="CN25" s="34"/>
      <c r="CO25" s="34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9">
        <f>COUNTIF(E25:DL25,"МАТ")</f>
        <v>5</v>
      </c>
      <c r="DN25" s="9">
        <f>COUNTIF(F25:DM25,"РУС")</f>
        <v>1</v>
      </c>
      <c r="DO25" s="9">
        <f>COUNTIF(G25:DN25,"АЛГ")</f>
        <v>0</v>
      </c>
      <c r="DP25" s="9">
        <f>COUNTIF(H25:DO25,"ГЕМ")</f>
        <v>0</v>
      </c>
      <c r="DQ25" s="9">
        <f>COUNTIF(I25:DP25,"ОКР")</f>
        <v>0</v>
      </c>
      <c r="DR25" s="9">
        <f>COUNTIF(J25:DQ25,"БИО")</f>
        <v>2</v>
      </c>
      <c r="DS25" s="9">
        <f>COUNTIF(K25:DR25,"ГЕО")</f>
        <v>0</v>
      </c>
      <c r="DT25" s="9">
        <f>COUNTIF(L25:DS25,"ИНФ")</f>
        <v>0</v>
      </c>
      <c r="DU25" s="9">
        <f>COUNTIF(M25:DT25,"ИСТ")</f>
        <v>1</v>
      </c>
      <c r="DV25" s="9">
        <f>COUNTIF(N25:DU25,"ОБЩ")</f>
        <v>0</v>
      </c>
      <c r="DW25" s="9">
        <f>COUNTIF(O25:DV25,"ФИЗ")</f>
        <v>0</v>
      </c>
      <c r="DX25" s="9">
        <f>COUNTIF(P25:DW25,"ХИМ")</f>
        <v>0</v>
      </c>
      <c r="DY25" s="9">
        <f>COUNTIF(Q25:DX25,"АНГ")</f>
        <v>0</v>
      </c>
      <c r="DZ25" s="9">
        <f>COUNTIF(R25:DY25,"НЕМ")</f>
        <v>0</v>
      </c>
      <c r="EA25" s="9">
        <f>COUNTIF(S25:DZ25,"ФРА")</f>
        <v>0</v>
      </c>
      <c r="EB25" s="9">
        <f>COUNTIF(T25:EA25,"ЛИТ")</f>
        <v>0</v>
      </c>
      <c r="EC25" s="9">
        <f>COUNTIF(U25:EB25,"ОБЖ")</f>
        <v>0</v>
      </c>
      <c r="ED25" s="9">
        <f>COUNTIF(V25:EC25,"ФЗР")</f>
        <v>0</v>
      </c>
      <c r="EE25" s="9">
        <f>COUNTIF(W25:ED25,"МУЗ")</f>
        <v>0</v>
      </c>
      <c r="EF25" s="9">
        <f>COUNTIF(X25:EE25,"ТЕХ")</f>
        <v>0</v>
      </c>
      <c r="EG25" s="9">
        <f>COUNTIF(Y25:EF25,"АСТ")</f>
        <v>0</v>
      </c>
      <c r="EH25" s="9">
        <f>COUNTIF(Y25:EG25,"КУБ")</f>
        <v>0</v>
      </c>
    </row>
    <row r="26" spans="1:138" ht="24.95" customHeight="1">
      <c r="A26" s="35"/>
      <c r="B26" s="36"/>
      <c r="C26" s="29"/>
      <c r="D26" s="32" t="s">
        <v>35</v>
      </c>
      <c r="E26" s="34"/>
      <c r="F26" s="34"/>
      <c r="G26" s="34"/>
      <c r="H26" s="34"/>
      <c r="I26" s="34"/>
      <c r="J26" s="34"/>
      <c r="K26" s="34"/>
      <c r="L26" s="34" t="s">
        <v>5</v>
      </c>
      <c r="M26" s="39" t="s">
        <v>46</v>
      </c>
      <c r="N26" s="34" t="s">
        <v>1</v>
      </c>
      <c r="O26" s="41"/>
      <c r="P26" s="40"/>
      <c r="Q26" s="40"/>
      <c r="R26" s="40"/>
      <c r="S26" s="58"/>
      <c r="T26" s="59"/>
      <c r="U26" s="60"/>
      <c r="V26" s="59"/>
      <c r="W26" s="59"/>
      <c r="X26" s="59"/>
      <c r="Y26" s="34"/>
      <c r="Z26" s="34"/>
      <c r="AA26" s="34"/>
      <c r="AB26" s="34"/>
      <c r="AC26" s="34"/>
      <c r="AD26" s="34" t="s">
        <v>5</v>
      </c>
      <c r="AE26" s="34"/>
      <c r="AF26" s="34"/>
      <c r="AG26" s="34"/>
      <c r="AH26" s="34"/>
      <c r="AI26" s="34"/>
      <c r="AJ26" s="34"/>
      <c r="AK26" s="34"/>
      <c r="AL26" s="34"/>
      <c r="AM26" s="34"/>
      <c r="AN26" s="41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 t="s">
        <v>46</v>
      </c>
      <c r="BO26" s="34"/>
      <c r="BP26" s="34" t="s">
        <v>23</v>
      </c>
      <c r="BQ26" s="34"/>
      <c r="BR26" s="34"/>
      <c r="BS26" s="34"/>
      <c r="BT26" s="34" t="s">
        <v>5</v>
      </c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 t="s">
        <v>1</v>
      </c>
      <c r="CH26" s="34"/>
      <c r="CI26" s="34"/>
      <c r="CJ26" s="34"/>
      <c r="CK26" s="34"/>
      <c r="CL26" s="34"/>
      <c r="CM26" s="34"/>
      <c r="CN26" s="34"/>
      <c r="CO26" s="34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9">
        <f>COUNTIF(E26:DL26,"МАТ")</f>
        <v>3</v>
      </c>
      <c r="DN26" s="9">
        <f>COUNTIF(F26:DM26,"РУС")</f>
        <v>2</v>
      </c>
      <c r="DO26" s="9">
        <f>COUNTIF(G26:DN26,"АЛГ")</f>
        <v>0</v>
      </c>
      <c r="DP26" s="9">
        <f>COUNTIF(H26:DO26,"ГЕМ")</f>
        <v>0</v>
      </c>
      <c r="DQ26" s="9">
        <f>COUNTIF(I26:DP26,"ОКР")</f>
        <v>0</v>
      </c>
      <c r="DR26" s="9">
        <f>COUNTIF(J26:DQ26,"БИО")</f>
        <v>2</v>
      </c>
      <c r="DS26" s="9">
        <f>COUNTIF(K26:DR26,"ГЕО")</f>
        <v>0</v>
      </c>
      <c r="DT26" s="9">
        <f>COUNTIF(L26:DS26,"ИНФ")</f>
        <v>0</v>
      </c>
      <c r="DU26" s="9">
        <f>COUNTIF(M26:DT26,"ИСТ")</f>
        <v>1</v>
      </c>
      <c r="DV26" s="9">
        <f>COUNTIF(N26:DU26,"ОБЩ")</f>
        <v>0</v>
      </c>
      <c r="DW26" s="9">
        <f>COUNTIF(O26:DV26,"ФИЗ")</f>
        <v>0</v>
      </c>
      <c r="DX26" s="9">
        <f>COUNTIF(P26:DW26,"ХИМ")</f>
        <v>0</v>
      </c>
      <c r="DY26" s="9">
        <f>COUNTIF(Q26:DX26,"АНГ")</f>
        <v>0</v>
      </c>
      <c r="DZ26" s="9">
        <f>COUNTIF(R26:DY26,"НЕМ")</f>
        <v>0</v>
      </c>
      <c r="EA26" s="9">
        <f>COUNTIF(S26:DZ26,"ФРА")</f>
        <v>0</v>
      </c>
      <c r="EB26" s="9">
        <f>COUNTIF(T26:EA26,"ЛИТ")</f>
        <v>0</v>
      </c>
      <c r="EC26" s="9">
        <f>COUNTIF(U26:EB26,"ОБЖ")</f>
        <v>0</v>
      </c>
      <c r="ED26" s="9">
        <f>COUNTIF(V26:EC26,"ФЗР")</f>
        <v>0</v>
      </c>
      <c r="EE26" s="9">
        <f>COUNTIF(W26:ED26,"МУЗ")</f>
        <v>0</v>
      </c>
      <c r="EF26" s="9">
        <f>COUNTIF(X26:EE26,"ТЕХ")</f>
        <v>0</v>
      </c>
      <c r="EG26" s="9">
        <f>COUNTIF(Y26:EF26,"АСТ")</f>
        <v>0</v>
      </c>
      <c r="EH26" s="9">
        <f>COUNTIF(Y26:EG26,"КУБ")</f>
        <v>0</v>
      </c>
    </row>
    <row r="27" spans="1:138" ht="24.95" customHeight="1">
      <c r="A27" s="35"/>
      <c r="B27" s="36"/>
      <c r="C27" s="29"/>
      <c r="D27" s="32" t="s">
        <v>90</v>
      </c>
      <c r="E27" s="34"/>
      <c r="F27" s="34"/>
      <c r="G27" s="34"/>
      <c r="H27" s="34"/>
      <c r="I27" s="34"/>
      <c r="J27" s="34"/>
      <c r="K27" s="34" t="s">
        <v>5</v>
      </c>
      <c r="L27" s="39" t="s">
        <v>46</v>
      </c>
      <c r="M27" s="42"/>
      <c r="N27" s="34"/>
      <c r="O27" s="41"/>
      <c r="P27" s="40"/>
      <c r="Q27" s="40"/>
      <c r="R27" s="62"/>
      <c r="S27" s="63"/>
      <c r="T27" s="40"/>
      <c r="U27" s="40"/>
      <c r="V27" s="40"/>
      <c r="W27" s="40"/>
      <c r="X27" s="34" t="s">
        <v>5</v>
      </c>
      <c r="Y27" s="42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 t="s">
        <v>1</v>
      </c>
      <c r="AK27" s="34"/>
      <c r="AL27" s="34"/>
      <c r="AM27" s="34"/>
      <c r="AN27" s="41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 t="s">
        <v>46</v>
      </c>
      <c r="BO27" s="34"/>
      <c r="BP27" s="34" t="s">
        <v>23</v>
      </c>
      <c r="BQ27" s="34"/>
      <c r="BR27" s="34"/>
      <c r="BS27" s="34"/>
      <c r="BT27" s="34" t="s">
        <v>5</v>
      </c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 t="s">
        <v>1</v>
      </c>
      <c r="CH27" s="34"/>
      <c r="CI27" s="34"/>
      <c r="CJ27" s="34"/>
      <c r="CK27" s="34"/>
      <c r="CL27" s="34"/>
      <c r="CM27" s="34"/>
      <c r="CN27" s="34"/>
      <c r="CO27" s="34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</row>
    <row r="28" spans="1:138" ht="24.95" customHeight="1">
      <c r="A28" s="35"/>
      <c r="B28" s="36"/>
      <c r="C28" s="29"/>
      <c r="D28" s="32" t="s">
        <v>91</v>
      </c>
      <c r="E28" s="34"/>
      <c r="F28" s="34"/>
      <c r="G28" s="34"/>
      <c r="H28" s="34"/>
      <c r="I28" s="34"/>
      <c r="J28" s="34"/>
      <c r="K28" s="61"/>
      <c r="L28" s="40"/>
      <c r="M28" s="39" t="s">
        <v>46</v>
      </c>
      <c r="N28" s="34"/>
      <c r="O28" s="41"/>
      <c r="P28" s="40"/>
      <c r="Q28" s="34" t="s">
        <v>5</v>
      </c>
      <c r="R28" s="62"/>
      <c r="S28" s="63"/>
      <c r="T28" s="40"/>
      <c r="U28" s="40"/>
      <c r="V28" s="40"/>
      <c r="W28" s="40"/>
      <c r="X28" s="40"/>
      <c r="Y28" s="42"/>
      <c r="Z28" s="34"/>
      <c r="AA28" s="34"/>
      <c r="AB28" s="34"/>
      <c r="AC28" s="34"/>
      <c r="AD28" s="34"/>
      <c r="AE28" s="34"/>
      <c r="AF28" s="34"/>
      <c r="AG28" s="34"/>
      <c r="AH28" s="34"/>
      <c r="AI28" s="34" t="s">
        <v>1</v>
      </c>
      <c r="AJ28" s="34"/>
      <c r="AK28" s="34"/>
      <c r="AL28" s="34"/>
      <c r="AM28" s="34"/>
      <c r="AN28" s="41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 t="s">
        <v>5</v>
      </c>
      <c r="BL28" s="34"/>
      <c r="BM28" s="34"/>
      <c r="BN28" s="34" t="s">
        <v>46</v>
      </c>
      <c r="BO28" s="34"/>
      <c r="BP28" s="34" t="s">
        <v>23</v>
      </c>
      <c r="BQ28" s="34"/>
      <c r="BR28" s="34"/>
      <c r="BS28" s="34"/>
      <c r="BT28" s="34" t="s">
        <v>5</v>
      </c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 t="s">
        <v>1</v>
      </c>
      <c r="CH28" s="34"/>
      <c r="CI28" s="34"/>
      <c r="CJ28" s="34"/>
      <c r="CK28" s="34"/>
      <c r="CL28" s="34"/>
      <c r="CM28" s="34"/>
      <c r="CN28" s="34"/>
      <c r="CO28" s="34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</row>
    <row r="29" spans="1:138" ht="24.95" customHeight="1">
      <c r="A29" s="35"/>
      <c r="B29" s="36"/>
      <c r="C29" s="29"/>
      <c r="D29" s="32" t="s">
        <v>92</v>
      </c>
      <c r="E29" s="34"/>
      <c r="F29" s="34"/>
      <c r="G29" s="34"/>
      <c r="H29" s="34"/>
      <c r="I29" s="34"/>
      <c r="J29" s="34"/>
      <c r="K29" s="61"/>
      <c r="L29" s="40"/>
      <c r="M29" s="39" t="s">
        <v>46</v>
      </c>
      <c r="N29" s="34" t="s">
        <v>5</v>
      </c>
      <c r="O29" s="34"/>
      <c r="P29" s="40"/>
      <c r="Q29" s="40"/>
      <c r="R29" s="62"/>
      <c r="S29" s="63"/>
      <c r="T29" s="40"/>
      <c r="U29" s="40"/>
      <c r="V29" s="40"/>
      <c r="W29" s="40"/>
      <c r="X29" s="40"/>
      <c r="Y29" s="42"/>
      <c r="Z29" s="34"/>
      <c r="AA29" s="34"/>
      <c r="AB29" s="34"/>
      <c r="AC29" s="34"/>
      <c r="AD29" s="34"/>
      <c r="AE29" s="34"/>
      <c r="AF29" s="34" t="s">
        <v>5</v>
      </c>
      <c r="AG29" s="34"/>
      <c r="AH29" s="34"/>
      <c r="AI29" s="34"/>
      <c r="AJ29" s="34"/>
      <c r="AK29" s="34"/>
      <c r="AL29" s="34"/>
      <c r="AM29" s="34"/>
      <c r="AN29" s="41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 t="s">
        <v>5</v>
      </c>
      <c r="BJ29" s="34"/>
      <c r="BK29" s="34"/>
      <c r="BL29" s="34"/>
      <c r="BM29" s="34"/>
      <c r="BN29" s="34" t="s">
        <v>46</v>
      </c>
      <c r="BO29" s="34"/>
      <c r="BP29" s="34" t="s">
        <v>23</v>
      </c>
      <c r="BQ29" s="34"/>
      <c r="BR29" s="34"/>
      <c r="BS29" s="34"/>
      <c r="BT29" s="34" t="s">
        <v>5</v>
      </c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 t="s">
        <v>1</v>
      </c>
      <c r="CH29" s="34"/>
      <c r="CI29" s="34"/>
      <c r="CJ29" s="34"/>
      <c r="CK29" s="34"/>
      <c r="CL29" s="34"/>
      <c r="CM29" s="34"/>
      <c r="CN29" s="34"/>
      <c r="CO29" s="34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</row>
    <row r="30" spans="1:138" ht="24.95" customHeight="1">
      <c r="A30" s="35"/>
      <c r="B30" s="36"/>
      <c r="C30" s="29"/>
      <c r="D30" s="32" t="s">
        <v>93</v>
      </c>
      <c r="E30" s="34"/>
      <c r="F30" s="34"/>
      <c r="G30" s="34"/>
      <c r="H30" s="34"/>
      <c r="I30" s="34"/>
      <c r="J30" s="34"/>
      <c r="K30" s="61"/>
      <c r="L30" s="40"/>
      <c r="M30" s="42"/>
      <c r="N30" s="39" t="s">
        <v>46</v>
      </c>
      <c r="O30" s="41"/>
      <c r="P30" s="40"/>
      <c r="Q30" s="40"/>
      <c r="R30" s="62"/>
      <c r="S30" s="63"/>
      <c r="T30" s="40"/>
      <c r="U30" s="40"/>
      <c r="V30" s="40"/>
      <c r="W30" s="40"/>
      <c r="X30" s="40"/>
      <c r="Y30" s="42"/>
      <c r="Z30" s="34"/>
      <c r="AA30" s="34"/>
      <c r="AB30" s="34"/>
      <c r="AC30" s="34"/>
      <c r="AD30" s="34"/>
      <c r="AE30" s="34"/>
      <c r="AF30" s="34" t="s">
        <v>5</v>
      </c>
      <c r="AG30" s="34"/>
      <c r="AH30" s="34"/>
      <c r="AI30" s="34" t="s">
        <v>1</v>
      </c>
      <c r="AJ30" s="34"/>
      <c r="AK30" s="34"/>
      <c r="AL30" s="34"/>
      <c r="AM30" s="34"/>
      <c r="AN30" s="41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 t="s">
        <v>5</v>
      </c>
      <c r="BJ30" s="34"/>
      <c r="BK30" s="34"/>
      <c r="BL30" s="34"/>
      <c r="BM30" s="34"/>
      <c r="BN30" s="34" t="s">
        <v>46</v>
      </c>
      <c r="BO30" s="34"/>
      <c r="BP30" s="34" t="s">
        <v>23</v>
      </c>
      <c r="BQ30" s="34"/>
      <c r="BR30" s="34"/>
      <c r="BS30" s="34"/>
      <c r="BT30" s="34" t="s">
        <v>5</v>
      </c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 t="s">
        <v>1</v>
      </c>
      <c r="CH30" s="34"/>
      <c r="CI30" s="34"/>
      <c r="CJ30" s="34"/>
      <c r="CK30" s="34"/>
      <c r="CL30" s="34"/>
      <c r="CM30" s="34"/>
      <c r="CN30" s="34"/>
      <c r="CO30" s="34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</row>
    <row r="31" spans="1:138" ht="24.95" customHeight="1">
      <c r="A31" s="35"/>
      <c r="B31" s="36"/>
      <c r="C31" s="29"/>
      <c r="D31" s="32" t="s">
        <v>38</v>
      </c>
      <c r="E31" s="34"/>
      <c r="F31" s="34"/>
      <c r="G31" s="34"/>
      <c r="H31" s="34"/>
      <c r="I31" s="34"/>
      <c r="J31" s="34"/>
      <c r="K31" s="34" t="s">
        <v>1</v>
      </c>
      <c r="L31" s="40"/>
      <c r="M31" s="42"/>
      <c r="N31" s="34"/>
      <c r="O31" s="41"/>
      <c r="P31" s="40"/>
      <c r="Q31" s="40" t="s">
        <v>23</v>
      </c>
      <c r="R31" s="62"/>
      <c r="S31" s="40"/>
      <c r="T31" s="40"/>
      <c r="U31" s="40"/>
      <c r="V31" s="40"/>
      <c r="W31" s="40"/>
      <c r="X31" s="40"/>
      <c r="Y31" s="42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 t="s">
        <v>5</v>
      </c>
      <c r="AK31" s="34" t="s">
        <v>26</v>
      </c>
      <c r="AL31" s="34"/>
      <c r="AM31" s="34"/>
      <c r="AN31" s="41"/>
      <c r="AO31" s="34"/>
      <c r="AP31" s="34"/>
      <c r="AQ31" s="34"/>
      <c r="AR31" s="34"/>
      <c r="AS31" s="34"/>
      <c r="AT31" s="34"/>
      <c r="AU31" s="34"/>
      <c r="AV31" s="39" t="s">
        <v>46</v>
      </c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 t="s">
        <v>1</v>
      </c>
      <c r="BV31" s="34"/>
      <c r="BW31" s="34"/>
      <c r="BX31" s="34"/>
      <c r="BY31" s="34" t="s">
        <v>29</v>
      </c>
      <c r="BZ31" s="34"/>
      <c r="CA31" s="34"/>
      <c r="CB31" s="34"/>
      <c r="CC31" s="34"/>
      <c r="CD31" s="34"/>
      <c r="CE31" s="34"/>
      <c r="CF31" s="34"/>
      <c r="CG31" s="34" t="s">
        <v>108</v>
      </c>
      <c r="CH31" s="34"/>
      <c r="CI31" s="34"/>
      <c r="CJ31" s="34"/>
      <c r="CK31" s="34"/>
      <c r="CL31" s="34"/>
      <c r="CM31" s="34"/>
      <c r="CN31" s="34" t="s">
        <v>5</v>
      </c>
      <c r="CO31" s="34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9">
        <f>COUNTIF(E31:DL31,"МАТ")</f>
        <v>2</v>
      </c>
      <c r="DN31" s="9">
        <f>COUNTIF(F31:DM31,"РУС")</f>
        <v>2</v>
      </c>
      <c r="DO31" s="9">
        <f>COUNTIF(G31:DN31,"АЛГ")</f>
        <v>0</v>
      </c>
      <c r="DP31" s="9">
        <f>COUNTIF(H31:DO31,"ГЕМ")</f>
        <v>0</v>
      </c>
      <c r="DQ31" s="9">
        <f>COUNTIF(I31:DP31,"ОКР")</f>
        <v>0</v>
      </c>
      <c r="DR31" s="9">
        <f>COUNTIF(J31:DQ31,"БИО")</f>
        <v>1</v>
      </c>
      <c r="DS31" s="9">
        <f>COUNTIF(K31:DR31,"ГЕО")</f>
        <v>1</v>
      </c>
      <c r="DT31" s="9">
        <f>COUNTIF(L31:DS31,"ИНФ")</f>
        <v>0</v>
      </c>
      <c r="DU31" s="9">
        <f>COUNTIF(M31:DT31,"ИСТ")</f>
        <v>1</v>
      </c>
      <c r="DV31" s="9">
        <f>COUNTIF(N31:DU31,"ОБЩ")</f>
        <v>1</v>
      </c>
      <c r="DW31" s="9">
        <f>COUNTIF(O31:DV31,"ФИЗ")</f>
        <v>0</v>
      </c>
      <c r="DX31" s="9">
        <f>COUNTIF(P31:DW31,"ХИМ")</f>
        <v>0</v>
      </c>
      <c r="DY31" s="9">
        <f>COUNTIF(P31:DX31,"АНГ")</f>
        <v>0</v>
      </c>
      <c r="DZ31" s="9">
        <f>COUNTIF(R31:DY31,"НЕМ")</f>
        <v>0</v>
      </c>
      <c r="EA31" s="9">
        <f>COUNTIF(S31:DZ31,"ФРА")</f>
        <v>0</v>
      </c>
      <c r="EB31" s="9">
        <f>COUNTIF(T31:EA31,"ЛИТ")</f>
        <v>0</v>
      </c>
      <c r="EC31" s="9">
        <f>COUNTIF(U31:EB31,"ОБЖ")</f>
        <v>0</v>
      </c>
      <c r="ED31" s="9">
        <f>COUNTIF(V31:EC31,"ФЗР")</f>
        <v>0</v>
      </c>
      <c r="EE31" s="9">
        <f>COUNTIF(W31:ED31,"МУЗ")</f>
        <v>0</v>
      </c>
      <c r="EF31" s="9">
        <f>COUNTIF(X31:EE31,"ТЕХ")</f>
        <v>0</v>
      </c>
      <c r="EG31" s="9">
        <f>COUNTIF(Y31:EF31,"АСТ")</f>
        <v>0</v>
      </c>
      <c r="EH31" s="9">
        <f>COUNTIF(Y31:EG31,"КУБ")</f>
        <v>0</v>
      </c>
    </row>
    <row r="32" spans="1:138" ht="24.95" customHeight="1">
      <c r="A32" s="35"/>
      <c r="B32" s="36"/>
      <c r="C32" s="29"/>
      <c r="D32" s="32" t="s">
        <v>41</v>
      </c>
      <c r="E32" s="34"/>
      <c r="F32" s="34"/>
      <c r="G32" s="34"/>
      <c r="H32" s="34"/>
      <c r="I32" s="34"/>
      <c r="J32" s="41"/>
      <c r="K32" s="40"/>
      <c r="L32" s="34" t="s">
        <v>5</v>
      </c>
      <c r="M32" s="34"/>
      <c r="N32" s="34"/>
      <c r="O32" s="41"/>
      <c r="P32" s="40"/>
      <c r="Q32" s="40" t="s">
        <v>23</v>
      </c>
      <c r="R32" s="62"/>
      <c r="S32" s="40"/>
      <c r="T32" s="40"/>
      <c r="U32" s="40"/>
      <c r="V32" s="40"/>
      <c r="W32" s="40"/>
      <c r="X32" s="40"/>
      <c r="Y32" s="34" t="s">
        <v>1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 t="s">
        <v>5</v>
      </c>
      <c r="AK32" s="34" t="s">
        <v>26</v>
      </c>
      <c r="AL32" s="34"/>
      <c r="AM32" s="34" t="s">
        <v>1</v>
      </c>
      <c r="AN32" s="41"/>
      <c r="AO32" s="34"/>
      <c r="AP32" s="34"/>
      <c r="AQ32" s="34"/>
      <c r="AR32" s="34"/>
      <c r="AS32" s="34"/>
      <c r="AT32" s="34"/>
      <c r="AU32" s="34"/>
      <c r="AV32" s="34"/>
      <c r="AW32" s="39" t="s">
        <v>46</v>
      </c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 t="s">
        <v>1</v>
      </c>
      <c r="BV32" s="34"/>
      <c r="BW32" s="34"/>
      <c r="BX32" s="34"/>
      <c r="BY32" s="34"/>
      <c r="BZ32" s="34" t="s">
        <v>29</v>
      </c>
      <c r="CA32" s="34"/>
      <c r="CB32" s="34"/>
      <c r="CC32" s="34"/>
      <c r="CD32" s="34"/>
      <c r="CE32" s="34"/>
      <c r="CF32" s="34"/>
      <c r="CG32" s="34" t="s">
        <v>108</v>
      </c>
      <c r="CH32" s="34"/>
      <c r="CI32" s="34"/>
      <c r="CJ32" s="34"/>
      <c r="CK32" s="34"/>
      <c r="CL32" s="34"/>
      <c r="CM32" s="34"/>
      <c r="CN32" s="34" t="s">
        <v>5</v>
      </c>
      <c r="CO32" s="34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9">
        <f>COUNTIF(E32:DL32,"МАТ")</f>
        <v>3</v>
      </c>
      <c r="DN32" s="9">
        <f>COUNTIF(F32:DM32,"РУС")</f>
        <v>3</v>
      </c>
      <c r="DO32" s="9">
        <f>COUNTIF(G32:DN32,"АЛГ")</f>
        <v>0</v>
      </c>
      <c r="DP32" s="9">
        <f>COUNTIF(H32:DO32,"ГЕМ")</f>
        <v>0</v>
      </c>
      <c r="DQ32" s="9">
        <f>COUNTIF(I32:DP32,"ОКР")</f>
        <v>0</v>
      </c>
      <c r="DR32" s="9">
        <f>COUNTIF(J32:DQ32,"БИО")</f>
        <v>1</v>
      </c>
      <c r="DS32" s="9">
        <f>COUNTIF(J32:DR32,"ГЕО")</f>
        <v>1</v>
      </c>
      <c r="DT32" s="9">
        <f>COUNTIF(L32:DS32,"ИНФ")</f>
        <v>0</v>
      </c>
      <c r="DU32" s="9">
        <f>COUNTIF(M32:DT32,"ИСТ")</f>
        <v>1</v>
      </c>
      <c r="DV32" s="9">
        <f>COUNTIF(N32:DU32,"ОБЩ")</f>
        <v>1</v>
      </c>
      <c r="DW32" s="9">
        <f>COUNTIF(O32:DV32,"ФИЗ")</f>
        <v>0</v>
      </c>
      <c r="DX32" s="9">
        <f>COUNTIF(O32:DW32,"ХИМ")</f>
        <v>0</v>
      </c>
      <c r="DY32" s="9">
        <f>COUNTIF(O32:DX32,"АНГ")</f>
        <v>0</v>
      </c>
      <c r="DZ32" s="9">
        <f>COUNTIF(R32:DY32,"НЕМ")</f>
        <v>0</v>
      </c>
      <c r="EA32" s="9">
        <f>COUNTIF(S32:DZ32,"ФРА")</f>
        <v>0</v>
      </c>
      <c r="EB32" s="9">
        <f>COUNTIF(T32:EA32,"ЛИТ")</f>
        <v>0</v>
      </c>
      <c r="EC32" s="9">
        <f>COUNTIF(U32:EB32,"ОБЖ")</f>
        <v>0</v>
      </c>
      <c r="ED32" s="9">
        <f>COUNTIF(V32:EC32,"ФЗР")</f>
        <v>0</v>
      </c>
      <c r="EE32" s="9">
        <f>COUNTIF(W32:ED32,"МУЗ")</f>
        <v>0</v>
      </c>
      <c r="EF32" s="9">
        <f>COUNTIF(X32:EE32,"ТЕХ")</f>
        <v>0</v>
      </c>
      <c r="EG32" s="9">
        <f>COUNTIF(Y32:EF32,"АСТ")</f>
        <v>0</v>
      </c>
      <c r="EH32" s="9">
        <f>COUNTIF(Y32:EG32,"КУБ")</f>
        <v>0</v>
      </c>
    </row>
    <row r="33" spans="1:138" ht="24.95" customHeight="1">
      <c r="A33" s="35"/>
      <c r="B33" s="36"/>
      <c r="C33" s="29"/>
      <c r="D33" s="32" t="s">
        <v>44</v>
      </c>
      <c r="E33" s="34"/>
      <c r="F33" s="34"/>
      <c r="G33" s="34"/>
      <c r="H33" s="34"/>
      <c r="I33" s="34"/>
      <c r="J33" s="61"/>
      <c r="K33" s="34" t="s">
        <v>1</v>
      </c>
      <c r="L33" s="34" t="s">
        <v>5</v>
      </c>
      <c r="M33" s="34"/>
      <c r="N33" s="34"/>
      <c r="O33" s="41"/>
      <c r="P33" s="40"/>
      <c r="Q33" s="40" t="s">
        <v>23</v>
      </c>
      <c r="R33" s="62"/>
      <c r="S33" s="40"/>
      <c r="T33" s="40"/>
      <c r="U33" s="40"/>
      <c r="V33" s="40"/>
      <c r="W33" s="40"/>
      <c r="X33" s="40"/>
      <c r="Y33" s="42"/>
      <c r="Z33" s="34" t="s">
        <v>1</v>
      </c>
      <c r="AA33" s="34"/>
      <c r="AB33" s="34"/>
      <c r="AC33" s="34"/>
      <c r="AD33" s="34"/>
      <c r="AE33" s="34"/>
      <c r="AF33" s="34"/>
      <c r="AG33" s="34"/>
      <c r="AH33" s="34"/>
      <c r="AI33" s="34"/>
      <c r="AJ33" s="34" t="s">
        <v>26</v>
      </c>
      <c r="AK33" s="34"/>
      <c r="AL33" s="34"/>
      <c r="AM33" s="34"/>
      <c r="AN33" s="41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 t="s">
        <v>5</v>
      </c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 t="s">
        <v>1</v>
      </c>
      <c r="BV33" s="34"/>
      <c r="BW33" s="34"/>
      <c r="BX33" s="34"/>
      <c r="BY33" s="34"/>
      <c r="BZ33" s="34"/>
      <c r="CA33" s="34" t="s">
        <v>29</v>
      </c>
      <c r="CB33" s="34"/>
      <c r="CC33" s="34"/>
      <c r="CD33" s="34"/>
      <c r="CE33" s="34"/>
      <c r="CF33" s="34"/>
      <c r="CG33" s="34" t="s">
        <v>108</v>
      </c>
      <c r="CH33" s="34"/>
      <c r="CI33" s="34"/>
      <c r="CJ33" s="34"/>
      <c r="CK33" s="34"/>
      <c r="CL33" s="34"/>
      <c r="CM33" s="34"/>
      <c r="CN33" s="34" t="s">
        <v>5</v>
      </c>
      <c r="CO33" s="34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9">
        <f>COUNTIF(E33:DL33,"МАТ")</f>
        <v>3</v>
      </c>
      <c r="DN33" s="9">
        <f>COUNTIF(F33:DM33,"РУС")</f>
        <v>3</v>
      </c>
      <c r="DO33" s="9">
        <f>COUNTIF(G33:DN33,"АЛГ")</f>
        <v>0</v>
      </c>
      <c r="DP33" s="9">
        <f>COUNTIF(H33:DO33,"ГЕМ")</f>
        <v>0</v>
      </c>
      <c r="DQ33" s="9">
        <f>COUNTIF(I33:DP33,"ОКР")</f>
        <v>0</v>
      </c>
      <c r="DR33" s="9">
        <f>COUNTIF(J33:DQ33,"БИО")</f>
        <v>0</v>
      </c>
      <c r="DS33" s="9">
        <f>COUNTIF(J33:DR33,"ГЕО")</f>
        <v>1</v>
      </c>
      <c r="DT33" s="9">
        <f>COUNTIF(L33:DS33,"ИНФ")</f>
        <v>0</v>
      </c>
      <c r="DU33" s="9">
        <f>COUNTIF(M33:DT33,"ИСТ")</f>
        <v>1</v>
      </c>
      <c r="DV33" s="9">
        <f>COUNTIF(N33:DU33,"ОБЩ")</f>
        <v>1</v>
      </c>
      <c r="DW33" s="9">
        <f>COUNTIF(O33:DV33,"ФИЗ")</f>
        <v>0</v>
      </c>
      <c r="DX33" s="9">
        <f>COUNTIF(O33:DW33,"ХИМ")</f>
        <v>0</v>
      </c>
      <c r="DY33" s="9">
        <f>COUNTIF(O33:DX33,"АНГ")</f>
        <v>0</v>
      </c>
      <c r="DZ33" s="9">
        <f>COUNTIF(R33:DY33,"НЕМ")</f>
        <v>0</v>
      </c>
      <c r="EA33" s="9">
        <f>COUNTIF(S33:DZ33,"ФРА")</f>
        <v>0</v>
      </c>
      <c r="EB33" s="9">
        <f>COUNTIF(T33:EA33,"ЛИТ")</f>
        <v>0</v>
      </c>
      <c r="EC33" s="9">
        <f>COUNTIF(U33:EB33,"ОБЖ")</f>
        <v>0</v>
      </c>
      <c r="ED33" s="9">
        <f>COUNTIF(V33:EC33,"ФЗР")</f>
        <v>0</v>
      </c>
      <c r="EE33" s="9">
        <f>COUNTIF(W33:ED33,"МУЗ")</f>
        <v>0</v>
      </c>
      <c r="EF33" s="9">
        <f>COUNTIF(X33:EE33,"ТЕХ")</f>
        <v>0</v>
      </c>
      <c r="EG33" s="9">
        <f>COUNTIF(Y33:EF33,"АСТ")</f>
        <v>0</v>
      </c>
      <c r="EH33" s="9">
        <f>COUNTIF(Y33:EG33,"КУБ")</f>
        <v>0</v>
      </c>
    </row>
    <row r="34" spans="1:138" ht="24.95" customHeight="1">
      <c r="A34" s="31"/>
      <c r="B34" s="28"/>
      <c r="C34" s="29"/>
      <c r="D34" s="32" t="s">
        <v>94</v>
      </c>
      <c r="E34" s="34"/>
      <c r="F34" s="34"/>
      <c r="G34" s="34"/>
      <c r="H34" s="34"/>
      <c r="I34" s="41"/>
      <c r="J34" s="40"/>
      <c r="K34" s="40"/>
      <c r="L34" s="34" t="s">
        <v>1</v>
      </c>
      <c r="M34" s="42"/>
      <c r="N34" s="34"/>
      <c r="O34" s="41"/>
      <c r="P34" s="40"/>
      <c r="Q34" s="40" t="s">
        <v>23</v>
      </c>
      <c r="R34" s="62"/>
      <c r="S34" s="34" t="s">
        <v>5</v>
      </c>
      <c r="T34" s="40"/>
      <c r="U34" s="40"/>
      <c r="V34" s="40"/>
      <c r="W34" s="40"/>
      <c r="X34" s="40"/>
      <c r="Y34" s="42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 t="s">
        <v>26</v>
      </c>
      <c r="AL34" s="34"/>
      <c r="AM34" s="34"/>
      <c r="AN34" s="41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 t="s">
        <v>5</v>
      </c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 t="s">
        <v>1</v>
      </c>
      <c r="BV34" s="34"/>
      <c r="BW34" s="34"/>
      <c r="BX34" s="34"/>
      <c r="BY34" s="34"/>
      <c r="BZ34" s="34"/>
      <c r="CA34" s="34"/>
      <c r="CB34" s="34" t="s">
        <v>29</v>
      </c>
      <c r="CC34" s="34"/>
      <c r="CD34" s="34"/>
      <c r="CE34" s="34"/>
      <c r="CF34" s="34"/>
      <c r="CG34" s="34" t="s">
        <v>108</v>
      </c>
      <c r="CH34" s="34"/>
      <c r="CI34" s="34"/>
      <c r="CJ34" s="34"/>
      <c r="CK34" s="34"/>
      <c r="CL34" s="34"/>
      <c r="CM34" s="34"/>
      <c r="CN34" s="34" t="s">
        <v>5</v>
      </c>
      <c r="CO34" s="34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</row>
    <row r="35" spans="1:138" ht="24.95" customHeight="1">
      <c r="A35" s="31"/>
      <c r="B35" s="28"/>
      <c r="C35" s="29"/>
      <c r="D35" s="32" t="s">
        <v>95</v>
      </c>
      <c r="E35" s="34"/>
      <c r="F35" s="34"/>
      <c r="G35" s="34"/>
      <c r="H35" s="34"/>
      <c r="I35" s="41"/>
      <c r="J35" s="40"/>
      <c r="K35" s="40"/>
      <c r="L35" s="34" t="s">
        <v>5</v>
      </c>
      <c r="M35" s="42"/>
      <c r="N35" s="34"/>
      <c r="O35" s="41"/>
      <c r="P35" s="40"/>
      <c r="Q35" s="40" t="s">
        <v>23</v>
      </c>
      <c r="R35" s="62"/>
      <c r="S35" s="40"/>
      <c r="T35" s="34" t="s">
        <v>1</v>
      </c>
      <c r="U35" s="40"/>
      <c r="V35" s="40"/>
      <c r="W35" s="40"/>
      <c r="X35" s="40"/>
      <c r="Y35" s="42"/>
      <c r="Z35" s="34"/>
      <c r="AA35" s="34"/>
      <c r="AB35" s="34"/>
      <c r="AC35" s="34"/>
      <c r="AD35" s="34"/>
      <c r="AE35" s="34"/>
      <c r="AF35" s="34"/>
      <c r="AG35" s="34"/>
      <c r="AH35" s="34"/>
      <c r="AI35" s="34" t="s">
        <v>5</v>
      </c>
      <c r="AJ35" s="34" t="s">
        <v>26</v>
      </c>
      <c r="AK35" s="34"/>
      <c r="AL35" s="34" t="s">
        <v>1</v>
      </c>
      <c r="AM35" s="34"/>
      <c r="AN35" s="41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 t="s">
        <v>1</v>
      </c>
      <c r="BV35" s="34"/>
      <c r="BW35" s="34"/>
      <c r="BX35" s="34"/>
      <c r="BY35" s="34"/>
      <c r="BZ35" s="34"/>
      <c r="CA35" s="34"/>
      <c r="CB35" s="39"/>
      <c r="CC35" s="34" t="s">
        <v>29</v>
      </c>
      <c r="CD35" s="34"/>
      <c r="CE35" s="34"/>
      <c r="CF35" s="34"/>
      <c r="CG35" s="34" t="s">
        <v>108</v>
      </c>
      <c r="CH35" s="34"/>
      <c r="CI35" s="34"/>
      <c r="CJ35" s="34"/>
      <c r="CK35" s="34"/>
      <c r="CL35" s="34"/>
      <c r="CM35" s="34"/>
      <c r="CN35" s="34" t="s">
        <v>5</v>
      </c>
      <c r="CO35" s="34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</row>
    <row r="36" spans="1:138" ht="24.95" customHeight="1">
      <c r="A36" s="35"/>
      <c r="B36" s="36"/>
      <c r="C36" s="29"/>
      <c r="D36" s="32" t="s">
        <v>47</v>
      </c>
      <c r="E36" s="34"/>
      <c r="F36" s="34"/>
      <c r="G36" s="34"/>
      <c r="H36" s="34"/>
      <c r="I36" s="41"/>
      <c r="J36" s="40"/>
      <c r="K36" s="40"/>
      <c r="L36" s="40"/>
      <c r="M36" s="42"/>
      <c r="N36" s="34"/>
      <c r="O36" s="41"/>
      <c r="P36" s="40"/>
      <c r="Q36" s="40"/>
      <c r="R36" s="62"/>
      <c r="S36" s="40"/>
      <c r="T36" s="40"/>
      <c r="U36" s="34" t="s">
        <v>5</v>
      </c>
      <c r="V36" s="40"/>
      <c r="W36" s="40"/>
      <c r="X36" s="40"/>
      <c r="Y36" s="42"/>
      <c r="Z36" s="34"/>
      <c r="AA36" s="34"/>
      <c r="AB36" s="34"/>
      <c r="AC36" s="34"/>
      <c r="AD36" s="40" t="s">
        <v>23</v>
      </c>
      <c r="AE36" s="34"/>
      <c r="AF36" s="34"/>
      <c r="AG36" s="34"/>
      <c r="AH36" s="34"/>
      <c r="AI36" s="34"/>
      <c r="AJ36" s="34"/>
      <c r="AK36" s="34"/>
      <c r="AL36" s="34"/>
      <c r="AM36" s="34" t="s">
        <v>5</v>
      </c>
      <c r="AN36" s="41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 t="s">
        <v>46</v>
      </c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 t="s">
        <v>106</v>
      </c>
      <c r="BN36" s="34"/>
      <c r="BO36" s="34"/>
      <c r="BP36" s="34"/>
      <c r="BQ36" s="34"/>
      <c r="BR36" s="34"/>
      <c r="BS36" s="34"/>
      <c r="BT36" s="34"/>
      <c r="BU36" s="34"/>
      <c r="BV36" s="34" t="s">
        <v>108</v>
      </c>
      <c r="BW36" s="34"/>
      <c r="BX36" s="34"/>
      <c r="BY36" s="34"/>
      <c r="BZ36" s="34"/>
      <c r="CA36" s="41" t="s">
        <v>108</v>
      </c>
      <c r="CB36" s="64"/>
      <c r="CC36" s="42"/>
      <c r="CD36" s="34"/>
      <c r="CE36" s="34"/>
      <c r="CF36" s="34"/>
      <c r="CG36" s="34"/>
      <c r="CH36" s="34" t="s">
        <v>5</v>
      </c>
      <c r="CI36" s="34"/>
      <c r="CJ36" s="34"/>
      <c r="CK36" s="34"/>
      <c r="CL36" s="34"/>
      <c r="CM36" s="34" t="s">
        <v>1</v>
      </c>
      <c r="CN36" s="34"/>
      <c r="CO36" s="34" t="s">
        <v>106</v>
      </c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9">
        <f>COUNTIF(E36:DL36,"МАТ")</f>
        <v>3</v>
      </c>
      <c r="DN36" s="9">
        <f>COUNTIF(F36:DM36,"РУС")</f>
        <v>1</v>
      </c>
      <c r="DO36" s="9">
        <f>COUNTIF(G36:DN36,"АЛГ")</f>
        <v>0</v>
      </c>
      <c r="DP36" s="9">
        <f>COUNTIF(H36:DO36,"ГЕМ")</f>
        <v>0</v>
      </c>
      <c r="DQ36" s="9">
        <f>COUNTIF(I36:DP36,"ОКР")</f>
        <v>0</v>
      </c>
      <c r="DR36" s="9">
        <f>COUNTIF(J36:DQ36,"БИО")</f>
        <v>1</v>
      </c>
      <c r="DS36" s="9">
        <f>COUNTIF(K36:DR36,"ГЕО")</f>
        <v>0</v>
      </c>
      <c r="DT36" s="9">
        <f>COUNTIF(L36:DS36,"ИНФ")</f>
        <v>0</v>
      </c>
      <c r="DU36" s="9">
        <f>COUNTIF(M36:DT36,"ИСТ")</f>
        <v>1</v>
      </c>
      <c r="DV36" s="9">
        <f>COUNTIF(N36:DU36,"ОБЩ")</f>
        <v>0</v>
      </c>
      <c r="DW36" s="9">
        <f>COUNTIF(O36:DV36,"ФИЗ")</f>
        <v>0</v>
      </c>
      <c r="DX36" s="9">
        <f>COUNTIF(P36:DW36,"ХИМ")</f>
        <v>0</v>
      </c>
      <c r="DY36" s="9">
        <f>COUNTIF(Q36:DX36,"АНГ")</f>
        <v>0</v>
      </c>
      <c r="DZ36" s="9">
        <f>COUNTIF(R36:DY36,"НЕМ")</f>
        <v>0</v>
      </c>
      <c r="EA36" s="9">
        <f>COUNTIF(S36:DZ36,"ФРА")</f>
        <v>0</v>
      </c>
      <c r="EB36" s="9">
        <f>COUNTIF(T36:EA36,"ЛИТ")</f>
        <v>0</v>
      </c>
      <c r="EC36" s="9">
        <f>COUNTIF(U36:EB36,"ОБЖ")</f>
        <v>0</v>
      </c>
      <c r="ED36" s="9">
        <f>COUNTIF(V36:EC36,"ФЗР")</f>
        <v>0</v>
      </c>
      <c r="EE36" s="9">
        <f>COUNTIF(W36:ED36,"МУЗ")</f>
        <v>0</v>
      </c>
      <c r="EF36" s="9">
        <f>COUNTIF(X36:EE36,"ТЕХ")</f>
        <v>0</v>
      </c>
      <c r="EG36" s="9">
        <f>COUNTIF(Y36:EF36,"АСТ")</f>
        <v>0</v>
      </c>
      <c r="EH36" s="9">
        <f>COUNTIF(Y36:EG36,"КУБ")</f>
        <v>0</v>
      </c>
    </row>
    <row r="37" spans="1:138" ht="24.95" customHeight="1">
      <c r="A37" s="35"/>
      <c r="B37" s="36"/>
      <c r="C37" s="29"/>
      <c r="D37" s="32" t="s">
        <v>48</v>
      </c>
      <c r="E37" s="34"/>
      <c r="F37" s="34"/>
      <c r="G37" s="34"/>
      <c r="H37" s="34"/>
      <c r="I37" s="34"/>
      <c r="J37" s="52"/>
      <c r="K37" s="52"/>
      <c r="L37" s="52"/>
      <c r="M37" s="34"/>
      <c r="N37" s="34"/>
      <c r="O37" s="41"/>
      <c r="P37" s="40"/>
      <c r="Q37" s="40"/>
      <c r="R37" s="62"/>
      <c r="S37" s="40"/>
      <c r="T37" s="34" t="s">
        <v>1</v>
      </c>
      <c r="U37" s="40"/>
      <c r="V37" s="40"/>
      <c r="W37" s="40"/>
      <c r="X37" s="40"/>
      <c r="Y37" s="42"/>
      <c r="Z37" s="34"/>
      <c r="AA37" s="34"/>
      <c r="AB37" s="34"/>
      <c r="AC37" s="34"/>
      <c r="AD37" s="34"/>
      <c r="AE37" s="40" t="s">
        <v>23</v>
      </c>
      <c r="AF37" s="34"/>
      <c r="AG37" s="34"/>
      <c r="AH37" s="34"/>
      <c r="AI37" s="34"/>
      <c r="AJ37" s="34"/>
      <c r="AK37" s="34" t="s">
        <v>5</v>
      </c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 t="s">
        <v>46</v>
      </c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 t="s">
        <v>108</v>
      </c>
      <c r="BW37" s="34"/>
      <c r="BX37" s="34"/>
      <c r="BY37" s="34"/>
      <c r="BZ37" s="34"/>
      <c r="CA37" s="41" t="s">
        <v>108</v>
      </c>
      <c r="CB37" s="64"/>
      <c r="CC37" s="42"/>
      <c r="CD37" s="34"/>
      <c r="CE37" s="34"/>
      <c r="CF37" s="34"/>
      <c r="CG37" s="34"/>
      <c r="CH37" s="34" t="s">
        <v>5</v>
      </c>
      <c r="CI37" s="34"/>
      <c r="CJ37" s="34"/>
      <c r="CK37" s="34"/>
      <c r="CL37" s="34"/>
      <c r="CM37" s="34" t="s">
        <v>1</v>
      </c>
      <c r="CN37" s="34"/>
      <c r="CO37" s="34"/>
      <c r="CP37" s="41"/>
      <c r="CQ37" s="41"/>
      <c r="CR37" s="34" t="s">
        <v>106</v>
      </c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9">
        <f>COUNTIF(E37:DL37,"МАТ")</f>
        <v>2</v>
      </c>
      <c r="DN37" s="9">
        <f>COUNTIF(F37:DM37,"РУС")</f>
        <v>2</v>
      </c>
      <c r="DO37" s="9">
        <f>COUNTIF(G37:DN37,"АЛГ")</f>
        <v>0</v>
      </c>
      <c r="DP37" s="9">
        <f>COUNTIF(H37:DO37,"ГЕМ")</f>
        <v>0</v>
      </c>
      <c r="DQ37" s="9">
        <f>COUNTIF(I37:DP37,"ОКР")</f>
        <v>0</v>
      </c>
      <c r="DR37" s="9">
        <f>COUNTIF(J37:DQ37,"БИО")</f>
        <v>1</v>
      </c>
      <c r="DS37" s="9">
        <f>COUNTIF(K37:DR37,"ГЕО")</f>
        <v>0</v>
      </c>
      <c r="DT37" s="9">
        <f>COUNTIF(L37:DS37,"ИНФ")</f>
        <v>0</v>
      </c>
      <c r="DU37" s="9">
        <f>COUNTIF(M37:DT37,"ИСТ")</f>
        <v>1</v>
      </c>
      <c r="DV37" s="9">
        <f>COUNTIF(N37:DU37,"ОБЩ")</f>
        <v>0</v>
      </c>
      <c r="DW37" s="9">
        <f>COUNTIF(O37:DV37,"ФИЗ")</f>
        <v>0</v>
      </c>
      <c r="DX37" s="9">
        <f>COUNTIF(P37:DW37,"ХИМ")</f>
        <v>0</v>
      </c>
      <c r="DY37" s="9">
        <f>COUNTIF(Q37:DX37,"АНГ")</f>
        <v>0</v>
      </c>
      <c r="DZ37" s="9">
        <f>COUNTIF(R37:DY37,"НЕМ")</f>
        <v>0</v>
      </c>
      <c r="EA37" s="9">
        <f>COUNTIF(S37:DZ37,"ФРА")</f>
        <v>0</v>
      </c>
      <c r="EB37" s="9">
        <f>COUNTIF(T37:EA37,"ЛИТ")</f>
        <v>0</v>
      </c>
      <c r="EC37" s="9">
        <f>COUNTIF(U37:EB37,"ОБЖ")</f>
        <v>0</v>
      </c>
      <c r="ED37" s="9">
        <f>COUNTIF(V37:EC37,"ФЗР")</f>
        <v>0</v>
      </c>
      <c r="EE37" s="9">
        <f>COUNTIF(W37:ED37,"МУЗ")</f>
        <v>0</v>
      </c>
      <c r="EF37" s="9">
        <f>COUNTIF(X37:EE37,"ТЕХ")</f>
        <v>0</v>
      </c>
      <c r="EG37" s="9">
        <f>COUNTIF(Y37:EF37,"АСТ")</f>
        <v>0</v>
      </c>
      <c r="EH37" s="9">
        <f>COUNTIF(Y37:EG37,"КУБ")</f>
        <v>0</v>
      </c>
    </row>
    <row r="38" spans="1:138" ht="24.95" customHeight="1">
      <c r="A38" s="35"/>
      <c r="B38" s="36"/>
      <c r="C38" s="29"/>
      <c r="D38" s="32" t="s">
        <v>49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52"/>
      <c r="Q38" s="34" t="s">
        <v>1</v>
      </c>
      <c r="R38" s="53"/>
      <c r="S38" s="40"/>
      <c r="T38" s="40"/>
      <c r="U38" s="40"/>
      <c r="V38" s="40"/>
      <c r="W38" s="40"/>
      <c r="X38" s="40"/>
      <c r="Y38" s="34" t="s">
        <v>5</v>
      </c>
      <c r="Z38" s="34"/>
      <c r="AA38" s="34"/>
      <c r="AB38" s="34"/>
      <c r="AC38" s="34"/>
      <c r="AD38" s="34"/>
      <c r="AE38" s="40" t="s">
        <v>23</v>
      </c>
      <c r="AF38" s="34"/>
      <c r="AG38" s="34"/>
      <c r="AH38" s="34"/>
      <c r="AI38" s="34"/>
      <c r="AJ38" s="34"/>
      <c r="AK38" s="34" t="s">
        <v>5</v>
      </c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 t="s">
        <v>46</v>
      </c>
      <c r="BB38" s="34"/>
      <c r="BC38" s="34"/>
      <c r="BD38" s="34"/>
      <c r="BE38" s="34"/>
      <c r="BF38" s="34"/>
      <c r="BG38" s="34"/>
      <c r="BH38" s="34"/>
      <c r="BI38" s="34"/>
      <c r="BJ38" s="34" t="s">
        <v>5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 t="s">
        <v>108</v>
      </c>
      <c r="BW38" s="34"/>
      <c r="BX38" s="34"/>
      <c r="BY38" s="34"/>
      <c r="BZ38" s="34"/>
      <c r="CA38" s="41" t="s">
        <v>108</v>
      </c>
      <c r="CB38" s="64"/>
      <c r="CC38" s="42"/>
      <c r="CD38" s="34"/>
      <c r="CE38" s="34"/>
      <c r="CF38" s="34"/>
      <c r="CG38" s="34"/>
      <c r="CH38" s="34" t="s">
        <v>5</v>
      </c>
      <c r="CI38" s="34"/>
      <c r="CJ38" s="34"/>
      <c r="CK38" s="34"/>
      <c r="CL38" s="34"/>
      <c r="CM38" s="34" t="s">
        <v>1</v>
      </c>
      <c r="CN38" s="34"/>
      <c r="CO38" s="34"/>
      <c r="CP38" s="41"/>
      <c r="CQ38" s="41"/>
      <c r="CR38" s="41"/>
      <c r="CS38" s="34" t="s">
        <v>106</v>
      </c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9">
        <f>COUNTIF(E38:DL38,"МАТ")</f>
        <v>4</v>
      </c>
      <c r="DN38" s="9">
        <f>COUNTIF(F38:DM38,"РУС")</f>
        <v>2</v>
      </c>
      <c r="DO38" s="9">
        <f>COUNTIF(G38:DN38,"АЛГ")</f>
        <v>0</v>
      </c>
      <c r="DP38" s="9">
        <f>COUNTIF(H38:DO38,"ГЕМ")</f>
        <v>0</v>
      </c>
      <c r="DQ38" s="9">
        <f>COUNTIF(I38:DP38,"ОКР")</f>
        <v>0</v>
      </c>
      <c r="DR38" s="9">
        <f>COUNTIF(J38:DQ38,"БИО")</f>
        <v>1</v>
      </c>
      <c r="DS38" s="9">
        <f>COUNTIF(K38:DR38,"ГЕО")</f>
        <v>0</v>
      </c>
      <c r="DT38" s="9">
        <f>COUNTIF(L38:DS38,"ИНФ")</f>
        <v>0</v>
      </c>
      <c r="DU38" s="9">
        <f>COUNTIF(M38:DT38,"ИСТ")</f>
        <v>1</v>
      </c>
      <c r="DV38" s="9">
        <f>COUNTIF(N38:DU38,"ОБЩ")</f>
        <v>0</v>
      </c>
      <c r="DW38" s="9">
        <f>COUNTIF(O38:DV38,"ФИЗ")</f>
        <v>0</v>
      </c>
      <c r="DX38" s="9">
        <f>COUNTIF(P38:DW38,"ХИМ")</f>
        <v>0</v>
      </c>
      <c r="DY38" s="9">
        <f>COUNTIF(Q38:DX38,"АНГ")</f>
        <v>0</v>
      </c>
      <c r="DZ38" s="9">
        <f>COUNTIF(R38:DY38,"НЕМ")</f>
        <v>0</v>
      </c>
      <c r="EA38" s="9">
        <f>COUNTIF(S38:DZ38,"ФРА")</f>
        <v>0</v>
      </c>
      <c r="EB38" s="9">
        <f>COUNTIF(T38:EA38,"ЛИТ")</f>
        <v>0</v>
      </c>
      <c r="EC38" s="9">
        <f>COUNTIF(U38:EB38,"ОБЖ")</f>
        <v>0</v>
      </c>
      <c r="ED38" s="9">
        <f>COUNTIF(V38:EC38,"ФЗР")</f>
        <v>0</v>
      </c>
      <c r="EE38" s="9">
        <f>COUNTIF(W38:ED38,"МУЗ")</f>
        <v>0</v>
      </c>
      <c r="EF38" s="9">
        <f>COUNTIF(X38:EE38,"ТЕХ")</f>
        <v>0</v>
      </c>
      <c r="EG38" s="9">
        <f>COUNTIF(Y38:EF38,"АСТ")</f>
        <v>0</v>
      </c>
      <c r="EH38" s="9">
        <f>COUNTIF(Y38:EG38,"КУБ")</f>
        <v>0</v>
      </c>
    </row>
    <row r="39" spans="1:138" ht="24.95" customHeight="1">
      <c r="A39" s="31"/>
      <c r="B39" s="28"/>
      <c r="C39" s="29"/>
      <c r="D39" s="32" t="s">
        <v>96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41"/>
      <c r="S39" s="40"/>
      <c r="T39" s="40"/>
      <c r="U39" s="40"/>
      <c r="V39" s="40"/>
      <c r="W39" s="40"/>
      <c r="X39" s="34" t="s">
        <v>1</v>
      </c>
      <c r="Y39" s="34" t="s">
        <v>5</v>
      </c>
      <c r="Z39" s="34"/>
      <c r="AA39" s="34"/>
      <c r="AB39" s="34"/>
      <c r="AC39" s="34"/>
      <c r="AD39" s="40" t="s">
        <v>23</v>
      </c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 t="s">
        <v>46</v>
      </c>
      <c r="BC39" s="34"/>
      <c r="BD39" s="34"/>
      <c r="BE39" s="34"/>
      <c r="BF39" s="34"/>
      <c r="BG39" s="34"/>
      <c r="BH39" s="34"/>
      <c r="BI39" s="34" t="s">
        <v>5</v>
      </c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 t="s">
        <v>108</v>
      </c>
      <c r="BW39" s="34"/>
      <c r="BX39" s="34"/>
      <c r="BY39" s="34"/>
      <c r="BZ39" s="34"/>
      <c r="CA39" s="41" t="s">
        <v>108</v>
      </c>
      <c r="CB39" s="64"/>
      <c r="CC39" s="42"/>
      <c r="CD39" s="34"/>
      <c r="CE39" s="34"/>
      <c r="CF39" s="34"/>
      <c r="CG39" s="34"/>
      <c r="CH39" s="34" t="s">
        <v>5</v>
      </c>
      <c r="CI39" s="34"/>
      <c r="CJ39" s="34"/>
      <c r="CK39" s="34"/>
      <c r="CL39" s="34"/>
      <c r="CM39" s="34" t="s">
        <v>1</v>
      </c>
      <c r="CN39" s="34"/>
      <c r="CO39" s="34"/>
      <c r="CP39" s="41"/>
      <c r="CQ39" s="41"/>
      <c r="CR39" s="41"/>
      <c r="CS39" s="41"/>
      <c r="CT39" s="34" t="s">
        <v>106</v>
      </c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</row>
    <row r="40" spans="1:138" ht="24.95" customHeight="1">
      <c r="A40" s="31"/>
      <c r="B40" s="28"/>
      <c r="C40" s="29"/>
      <c r="D40" s="32" t="s">
        <v>97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41"/>
      <c r="S40" s="40"/>
      <c r="T40" s="34" t="s">
        <v>1</v>
      </c>
      <c r="U40" s="40"/>
      <c r="V40" s="40"/>
      <c r="W40" s="40"/>
      <c r="X40" s="40"/>
      <c r="Y40" s="42"/>
      <c r="Z40" s="34"/>
      <c r="AA40" s="34" t="s">
        <v>5</v>
      </c>
      <c r="AB40" s="34"/>
      <c r="AC40" s="34"/>
      <c r="AD40" s="40" t="s">
        <v>23</v>
      </c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 t="s">
        <v>46</v>
      </c>
      <c r="BD40" s="34"/>
      <c r="BE40" s="34"/>
      <c r="BF40" s="34"/>
      <c r="BG40" s="34"/>
      <c r="BH40" s="34"/>
      <c r="BI40" s="34" t="s">
        <v>5</v>
      </c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9"/>
      <c r="BU40" s="34"/>
      <c r="BV40" s="34" t="s">
        <v>108</v>
      </c>
      <c r="BW40" s="34"/>
      <c r="BX40" s="34"/>
      <c r="BY40" s="34"/>
      <c r="BZ40" s="39"/>
      <c r="CA40" s="41" t="s">
        <v>108</v>
      </c>
      <c r="CB40" s="64"/>
      <c r="CC40" s="42"/>
      <c r="CD40" s="34"/>
      <c r="CE40" s="34"/>
      <c r="CF40" s="34"/>
      <c r="CG40" s="34"/>
      <c r="CH40" s="34" t="s">
        <v>5</v>
      </c>
      <c r="CI40" s="34"/>
      <c r="CJ40" s="34"/>
      <c r="CK40" s="34"/>
      <c r="CL40" s="34"/>
      <c r="CM40" s="34" t="s">
        <v>1</v>
      </c>
      <c r="CN40" s="34"/>
      <c r="CO40" s="34"/>
      <c r="CP40" s="41"/>
      <c r="CQ40" s="41"/>
      <c r="CR40" s="41"/>
      <c r="CS40" s="41"/>
      <c r="CT40" s="41"/>
      <c r="CU40" s="34" t="s">
        <v>106</v>
      </c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</row>
    <row r="41" spans="1:138" ht="24.95" customHeight="1">
      <c r="A41" s="35"/>
      <c r="B41" s="36"/>
      <c r="C41" s="29"/>
      <c r="D41" s="32" t="s">
        <v>50</v>
      </c>
      <c r="E41" s="34"/>
      <c r="F41" s="34" t="s">
        <v>1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41"/>
      <c r="S41" s="40"/>
      <c r="T41" s="40"/>
      <c r="U41" s="40"/>
      <c r="V41" s="40"/>
      <c r="W41" s="40"/>
      <c r="X41" s="40"/>
      <c r="Y41" s="42"/>
      <c r="Z41" s="34"/>
      <c r="AA41" s="54"/>
      <c r="AB41" s="34"/>
      <c r="AC41" s="34"/>
      <c r="AD41" s="34"/>
      <c r="AE41" s="34"/>
      <c r="AF41" s="34"/>
      <c r="AG41" s="34" t="s">
        <v>5</v>
      </c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 t="s">
        <v>46</v>
      </c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 t="s">
        <v>1</v>
      </c>
      <c r="BP41" s="34"/>
      <c r="BQ41" s="34"/>
      <c r="BR41" s="34"/>
      <c r="BS41" s="41"/>
      <c r="BT41" s="64"/>
      <c r="BU41" s="42"/>
      <c r="BV41" s="34" t="s">
        <v>108</v>
      </c>
      <c r="BW41" s="34"/>
      <c r="BX41" s="34"/>
      <c r="BY41" s="41"/>
      <c r="BZ41" s="64"/>
      <c r="CA41" s="42" t="s">
        <v>108</v>
      </c>
      <c r="CB41" s="52"/>
      <c r="CC41" s="34"/>
      <c r="CD41" s="34"/>
      <c r="CE41" s="34"/>
      <c r="CF41" s="34" t="s">
        <v>5</v>
      </c>
      <c r="CG41" s="34"/>
      <c r="CH41" s="34"/>
      <c r="CI41" s="54"/>
      <c r="CJ41" s="34"/>
      <c r="CK41" s="34"/>
      <c r="CL41" s="34"/>
      <c r="CM41" s="54"/>
      <c r="CN41" s="34"/>
      <c r="CO41" s="34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9">
        <f>COUNTIF(E41:DL41,"МАТ")</f>
        <v>2</v>
      </c>
      <c r="DN41" s="9">
        <f>COUNTIF(F41:DM41,"РУС")</f>
        <v>2</v>
      </c>
      <c r="DO41" s="9">
        <f>COUNTIF(G41:DN41,"АЛГ")</f>
        <v>0</v>
      </c>
      <c r="DP41" s="9">
        <f>COUNTIF(H41:DO41,"ГЕМ")</f>
        <v>0</v>
      </c>
      <c r="DQ41" s="9">
        <f>COUNTIF(I41:DP41,"ОКР")</f>
        <v>0</v>
      </c>
      <c r="DR41" s="9">
        <f>COUNTIF(J41:DQ41,"БИО")</f>
        <v>1</v>
      </c>
      <c r="DS41" s="9">
        <f>COUNTIF(K41:DR41,"ГЕО")</f>
        <v>0</v>
      </c>
      <c r="DT41" s="9">
        <f>COUNTIF(L41:DS41,"ИНФ")</f>
        <v>0</v>
      </c>
      <c r="DU41" s="9">
        <f>COUNTIF(M41:DT41,"ИСТ")</f>
        <v>0</v>
      </c>
      <c r="DV41" s="9">
        <f>COUNTIF(N41:DU41,"ОБЩ")</f>
        <v>0</v>
      </c>
      <c r="DW41" s="9">
        <f>COUNTIF(O41:DV41,"ФИЗ")</f>
        <v>0</v>
      </c>
      <c r="DX41" s="9">
        <f>COUNTIF(P41:DW41,"ХИМ")</f>
        <v>0</v>
      </c>
      <c r="DY41" s="9">
        <f>COUNTIF(Q41:DX41,"АНГ")</f>
        <v>0</v>
      </c>
      <c r="DZ41" s="9">
        <f>COUNTIF(R41:DY41,"НЕМ")</f>
        <v>0</v>
      </c>
      <c r="EA41" s="9">
        <f>COUNTIF(S41:DZ41,"ФРА")</f>
        <v>0</v>
      </c>
      <c r="EB41" s="9">
        <f>COUNTIF(T41:EA41,"ЛИТ")</f>
        <v>0</v>
      </c>
      <c r="EC41" s="9">
        <f>COUNTIF(U41:EB41,"ОБЖ")</f>
        <v>0</v>
      </c>
      <c r="ED41" s="9">
        <f>COUNTIF(V41:EC41,"ФЗР")</f>
        <v>0</v>
      </c>
      <c r="EE41" s="9">
        <f>COUNTIF(W41:ED41,"МУЗ")</f>
        <v>0</v>
      </c>
      <c r="EF41" s="9">
        <f>COUNTIF(X41:EE41,"ТЕХ")</f>
        <v>0</v>
      </c>
      <c r="EG41" s="9">
        <f>COUNTIF(Y41:EF41,"АСТ")</f>
        <v>0</v>
      </c>
      <c r="EH41" s="9">
        <f>COUNTIF(Y41:EG41,"КУБ")</f>
        <v>0</v>
      </c>
    </row>
    <row r="42" spans="1:138" ht="24.95" customHeight="1">
      <c r="A42" s="35"/>
      <c r="B42" s="36"/>
      <c r="C42" s="29"/>
      <c r="D42" s="32" t="s">
        <v>51</v>
      </c>
      <c r="E42" s="34"/>
      <c r="F42" s="34"/>
      <c r="G42" s="34"/>
      <c r="H42" s="34"/>
      <c r="I42" s="34"/>
      <c r="J42" s="34"/>
      <c r="K42" s="34" t="s">
        <v>1</v>
      </c>
      <c r="L42" s="34"/>
      <c r="M42" s="34"/>
      <c r="N42" s="34"/>
      <c r="O42" s="34"/>
      <c r="P42" s="34"/>
      <c r="Q42" s="34"/>
      <c r="R42" s="34"/>
      <c r="S42" s="52"/>
      <c r="T42" s="52"/>
      <c r="U42" s="52"/>
      <c r="V42" s="52"/>
      <c r="W42" s="52"/>
      <c r="X42" s="52"/>
      <c r="Y42" s="34"/>
      <c r="Z42" s="34"/>
      <c r="AA42" s="54"/>
      <c r="AB42" s="34"/>
      <c r="AC42" s="34"/>
      <c r="AD42" s="34"/>
      <c r="AE42" s="34"/>
      <c r="AF42" s="34"/>
      <c r="AG42" s="34" t="s">
        <v>5</v>
      </c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 t="s">
        <v>1</v>
      </c>
      <c r="BP42" s="34"/>
      <c r="BQ42" s="34"/>
      <c r="BR42" s="34"/>
      <c r="BS42" s="41"/>
      <c r="BT42" s="64"/>
      <c r="BU42" s="42"/>
      <c r="BV42" s="34" t="s">
        <v>108</v>
      </c>
      <c r="BW42" s="34"/>
      <c r="BX42" s="34"/>
      <c r="BY42" s="41"/>
      <c r="BZ42" s="64"/>
      <c r="CA42" s="42" t="s">
        <v>108</v>
      </c>
      <c r="CB42" s="34"/>
      <c r="CC42" s="34"/>
      <c r="CD42" s="34"/>
      <c r="CE42" s="34"/>
      <c r="CF42" s="34" t="s">
        <v>5</v>
      </c>
      <c r="CG42" s="34"/>
      <c r="CH42" s="34"/>
      <c r="CI42" s="54"/>
      <c r="CJ42" s="34"/>
      <c r="CK42" s="34"/>
      <c r="CL42" s="54"/>
      <c r="CM42" s="34"/>
      <c r="CN42" s="34"/>
      <c r="CO42" s="34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9">
        <f>COUNTIF(E42:DL42,"МАТ")</f>
        <v>2</v>
      </c>
      <c r="DN42" s="9">
        <f>COUNTIF(F42:DM42,"РУС")</f>
        <v>2</v>
      </c>
      <c r="DO42" s="9">
        <f>COUNTIF(G42:DN42,"АЛГ")</f>
        <v>0</v>
      </c>
      <c r="DP42" s="9">
        <f>COUNTIF(H42:DO42,"ГЕМ")</f>
        <v>0</v>
      </c>
      <c r="DQ42" s="9">
        <f>COUNTIF(I42:DP42,"ОКР")</f>
        <v>0</v>
      </c>
      <c r="DR42" s="9">
        <f>COUNTIF(J42:DQ42,"БИО")</f>
        <v>0</v>
      </c>
      <c r="DS42" s="9">
        <f>COUNTIF(K42:DR42,"ГЕО")</f>
        <v>0</v>
      </c>
      <c r="DT42" s="9">
        <f>COUNTIF(L42:DS42,"ИНФ")</f>
        <v>0</v>
      </c>
      <c r="DU42" s="9">
        <f>COUNTIF(M42:DT42,"ИСТ")</f>
        <v>0</v>
      </c>
      <c r="DV42" s="9">
        <f>COUNTIF(N42:DU42,"ОБЩ")</f>
        <v>0</v>
      </c>
      <c r="DW42" s="9">
        <f>COUNTIF(O42:DV42,"ФИЗ")</f>
        <v>0</v>
      </c>
      <c r="DX42" s="9">
        <f>COUNTIF(P42:DW42,"ХИМ")</f>
        <v>0</v>
      </c>
      <c r="DY42" s="9">
        <f>COUNTIF(Q42:DX42,"АНГ")</f>
        <v>0</v>
      </c>
      <c r="DZ42" s="9">
        <f>COUNTIF(R42:DY42,"НЕМ")</f>
        <v>0</v>
      </c>
      <c r="EA42" s="9">
        <f>COUNTIF(S42:DZ42,"ФРА")</f>
        <v>0</v>
      </c>
      <c r="EB42" s="9">
        <f>COUNTIF(T42:EA42,"ЛИТ")</f>
        <v>0</v>
      </c>
      <c r="EC42" s="9">
        <f>COUNTIF(U42:EB42,"ОБЖ")</f>
        <v>0</v>
      </c>
      <c r="ED42" s="9">
        <f>COUNTIF(V42:EC42,"ФЗР")</f>
        <v>0</v>
      </c>
      <c r="EE42" s="9">
        <f>COUNTIF(W42:ED42,"МУЗ")</f>
        <v>0</v>
      </c>
      <c r="EF42" s="9">
        <f>COUNTIF(X42:EE42,"ТЕХ")</f>
        <v>0</v>
      </c>
      <c r="EG42" s="9">
        <f>COUNTIF(Y42:EF42,"АСТ")</f>
        <v>0</v>
      </c>
      <c r="EH42" s="9">
        <f>COUNTIF(Y42:EG42,"КУБ")</f>
        <v>0</v>
      </c>
    </row>
    <row r="43" spans="1:138" ht="24.95" customHeight="1">
      <c r="A43" s="31"/>
      <c r="B43" s="28"/>
      <c r="C43" s="29"/>
      <c r="D43" s="32" t="s">
        <v>98</v>
      </c>
      <c r="E43" s="34"/>
      <c r="F43" s="34"/>
      <c r="G43" s="34"/>
      <c r="H43" s="34"/>
      <c r="I43" s="34"/>
      <c r="J43" s="34"/>
      <c r="K43" s="34" t="s">
        <v>1</v>
      </c>
      <c r="L43" s="34"/>
      <c r="M43" s="34"/>
      <c r="N43" s="34" t="s">
        <v>5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54"/>
      <c r="AB43" s="34"/>
      <c r="AC43" s="34"/>
      <c r="AD43" s="34"/>
      <c r="AE43" s="34"/>
      <c r="AF43" s="34" t="s">
        <v>5</v>
      </c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 t="s">
        <v>46</v>
      </c>
      <c r="BE43" s="34"/>
      <c r="BF43" s="34"/>
      <c r="BG43" s="34"/>
      <c r="BH43" s="34"/>
      <c r="BI43" s="34" t="s">
        <v>5</v>
      </c>
      <c r="BJ43" s="34"/>
      <c r="BK43" s="34"/>
      <c r="BL43" s="34"/>
      <c r="BM43" s="34"/>
      <c r="BN43" s="34"/>
      <c r="BO43" s="34" t="s">
        <v>1</v>
      </c>
      <c r="BP43" s="34"/>
      <c r="BQ43" s="34"/>
      <c r="BR43" s="34"/>
      <c r="BS43" s="41"/>
      <c r="BT43" s="64"/>
      <c r="BU43" s="42"/>
      <c r="BV43" s="34" t="s">
        <v>108</v>
      </c>
      <c r="BW43" s="34"/>
      <c r="BX43" s="34"/>
      <c r="BY43" s="41"/>
      <c r="BZ43" s="64"/>
      <c r="CA43" s="42" t="s">
        <v>108</v>
      </c>
      <c r="CB43" s="34"/>
      <c r="CC43" s="34"/>
      <c r="CD43" s="34"/>
      <c r="CE43" s="34"/>
      <c r="CF43" s="34" t="s">
        <v>5</v>
      </c>
      <c r="CG43" s="34"/>
      <c r="CH43" s="34"/>
      <c r="CI43" s="54"/>
      <c r="CJ43" s="34"/>
      <c r="CK43" s="34"/>
      <c r="CL43" s="54"/>
      <c r="CM43" s="34"/>
      <c r="CN43" s="34"/>
      <c r="CO43" s="34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</row>
    <row r="44" spans="1:138" ht="24.95" customHeight="1">
      <c r="A44" s="31"/>
      <c r="B44" s="28"/>
      <c r="C44" s="29"/>
      <c r="D44" s="32" t="s">
        <v>99</v>
      </c>
      <c r="E44" s="34"/>
      <c r="F44" s="34"/>
      <c r="G44" s="34"/>
      <c r="H44" s="34"/>
      <c r="I44" s="34"/>
      <c r="J44" s="34"/>
      <c r="K44" s="34"/>
      <c r="L44" s="34"/>
      <c r="M44" s="34" t="s">
        <v>5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54"/>
      <c r="AB44" s="34"/>
      <c r="AC44" s="34"/>
      <c r="AD44" s="34"/>
      <c r="AE44" s="34"/>
      <c r="AF44" s="34" t="s">
        <v>5</v>
      </c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 t="s">
        <v>46</v>
      </c>
      <c r="BE44" s="34"/>
      <c r="BF44" s="34"/>
      <c r="BG44" s="34"/>
      <c r="BH44" s="34" t="s">
        <v>5</v>
      </c>
      <c r="BI44" s="34"/>
      <c r="BJ44" s="34"/>
      <c r="BK44" s="34"/>
      <c r="BL44" s="34"/>
      <c r="BM44" s="34"/>
      <c r="BN44" s="34"/>
      <c r="BO44" s="34" t="s">
        <v>1</v>
      </c>
      <c r="BP44" s="34"/>
      <c r="BQ44" s="34"/>
      <c r="BR44" s="34"/>
      <c r="BS44" s="41"/>
      <c r="BT44" s="64"/>
      <c r="BU44" s="42"/>
      <c r="BV44" s="34" t="s">
        <v>108</v>
      </c>
      <c r="BW44" s="34"/>
      <c r="BX44" s="34"/>
      <c r="BY44" s="41"/>
      <c r="BZ44" s="64"/>
      <c r="CA44" s="42" t="s">
        <v>108</v>
      </c>
      <c r="CB44" s="34"/>
      <c r="CC44" s="34"/>
      <c r="CD44" s="34"/>
      <c r="CE44" s="34"/>
      <c r="CF44" s="34" t="s">
        <v>5</v>
      </c>
      <c r="CG44" s="34"/>
      <c r="CH44" s="34"/>
      <c r="CI44" s="54"/>
      <c r="CJ44" s="34"/>
      <c r="CK44" s="34"/>
      <c r="CL44" s="54"/>
      <c r="CM44" s="34"/>
      <c r="CN44" s="34"/>
      <c r="CO44" s="34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</row>
    <row r="45" spans="1:138" ht="24.95" customHeight="1">
      <c r="A45" s="31"/>
      <c r="B45" s="28"/>
      <c r="C45" s="29"/>
      <c r="D45" s="32" t="s">
        <v>100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 t="s">
        <v>5</v>
      </c>
      <c r="R45" s="34"/>
      <c r="S45" s="34"/>
      <c r="T45" s="34"/>
      <c r="U45" s="34"/>
      <c r="V45" s="34"/>
      <c r="W45" s="34"/>
      <c r="X45" s="34"/>
      <c r="Y45" s="34"/>
      <c r="Z45" s="34"/>
      <c r="AA45" s="5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 t="s">
        <v>46</v>
      </c>
      <c r="BE45" s="34"/>
      <c r="BF45" s="34"/>
      <c r="BG45" s="34"/>
      <c r="BH45" s="34"/>
      <c r="BI45" s="34" t="s">
        <v>5</v>
      </c>
      <c r="BJ45" s="34"/>
      <c r="BK45" s="34"/>
      <c r="BL45" s="34"/>
      <c r="BM45" s="34"/>
      <c r="BN45" s="34"/>
      <c r="BO45" s="34" t="s">
        <v>1</v>
      </c>
      <c r="BP45" s="34"/>
      <c r="BQ45" s="34"/>
      <c r="BR45" s="34"/>
      <c r="BS45" s="41"/>
      <c r="BT45" s="64"/>
      <c r="BU45" s="42"/>
      <c r="BV45" s="34" t="s">
        <v>108</v>
      </c>
      <c r="BW45" s="34"/>
      <c r="BX45" s="34"/>
      <c r="BY45" s="41"/>
      <c r="BZ45" s="64"/>
      <c r="CA45" s="42" t="s">
        <v>108</v>
      </c>
      <c r="CB45" s="34"/>
      <c r="CC45" s="34"/>
      <c r="CD45" s="34"/>
      <c r="CE45" s="34"/>
      <c r="CF45" s="34" t="s">
        <v>5</v>
      </c>
      <c r="CG45" s="34"/>
      <c r="CH45" s="34"/>
      <c r="CI45" s="54"/>
      <c r="CJ45" s="34"/>
      <c r="CK45" s="34"/>
      <c r="CL45" s="54"/>
      <c r="CM45" s="34"/>
      <c r="CN45" s="34"/>
      <c r="CO45" s="34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</row>
    <row r="46" spans="1:138" ht="24.95" customHeight="1">
      <c r="A46" s="35"/>
      <c r="B46" s="36"/>
      <c r="C46" s="29"/>
      <c r="D46" s="32" t="s">
        <v>52</v>
      </c>
      <c r="E46" s="34"/>
      <c r="F46" s="34"/>
      <c r="G46" s="34"/>
      <c r="H46" s="34"/>
      <c r="I46" s="34"/>
      <c r="J46" s="34" t="s">
        <v>5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 t="s">
        <v>3</v>
      </c>
      <c r="Y46" s="34" t="s">
        <v>1</v>
      </c>
      <c r="Z46" s="34"/>
      <c r="AA46" s="34"/>
      <c r="AB46" s="34"/>
      <c r="AC46" s="34"/>
      <c r="AD46" s="34"/>
      <c r="AE46" s="34"/>
      <c r="AF46" s="34"/>
      <c r="AG46" s="34" t="s">
        <v>40</v>
      </c>
      <c r="AH46" s="34" t="s">
        <v>5</v>
      </c>
      <c r="AI46" s="34"/>
      <c r="AJ46" s="34"/>
      <c r="AK46" s="34"/>
      <c r="AL46" s="5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 t="s">
        <v>26</v>
      </c>
      <c r="BF46" s="40" t="s">
        <v>23</v>
      </c>
      <c r="BG46" s="34"/>
      <c r="BH46" s="34" t="s">
        <v>1</v>
      </c>
      <c r="BI46" s="34" t="s">
        <v>5</v>
      </c>
      <c r="BJ46" s="34" t="s">
        <v>3</v>
      </c>
      <c r="BK46" s="34"/>
      <c r="BL46" s="34"/>
      <c r="BM46" s="34"/>
      <c r="BN46" s="34"/>
      <c r="BO46" s="34"/>
      <c r="BP46" s="34"/>
      <c r="BQ46" s="34"/>
      <c r="BR46" s="34"/>
      <c r="BS46" s="34"/>
      <c r="BT46" s="52"/>
      <c r="BU46" s="34"/>
      <c r="BV46" s="34"/>
      <c r="BW46" s="34"/>
      <c r="BX46" s="34"/>
      <c r="BY46" s="34"/>
      <c r="BZ46" s="52"/>
      <c r="CA46" s="34"/>
      <c r="CB46" s="34"/>
      <c r="CC46" s="34"/>
      <c r="CD46" s="34"/>
      <c r="CE46" s="34"/>
      <c r="CF46" s="34"/>
      <c r="CG46" s="34"/>
      <c r="CH46" s="34"/>
      <c r="CI46" s="54"/>
      <c r="CJ46" s="34"/>
      <c r="CK46" s="34"/>
      <c r="CL46" s="34"/>
      <c r="CM46" s="34"/>
      <c r="CN46" s="34"/>
      <c r="CO46" s="34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9">
        <f>COUNTIF(E46:DL46,"МАТ")</f>
        <v>3</v>
      </c>
      <c r="DN46" s="9">
        <f>COUNTIF(F46:DM46,"РУС")</f>
        <v>2</v>
      </c>
      <c r="DO46" s="9">
        <f>COUNTIF(G46:DN46,"АЛГ")</f>
        <v>0</v>
      </c>
      <c r="DP46" s="9">
        <f>COUNTIF(H46:DO46,"ГЕМ")</f>
        <v>0</v>
      </c>
      <c r="DQ46" s="9">
        <f>COUNTIF(I46:DP46,"ОКР")</f>
        <v>0</v>
      </c>
      <c r="DR46" s="9">
        <f>COUNTIF(J46:DQ46,"БИО")</f>
        <v>0</v>
      </c>
      <c r="DS46" s="9">
        <f>COUNTIF(K46:DR46,"ГЕО")</f>
        <v>0</v>
      </c>
      <c r="DT46" s="9">
        <f>COUNTIF(L46:DS46,"ИНФ")</f>
        <v>0</v>
      </c>
      <c r="DU46" s="9">
        <f>COUNTIF(M46:DT46,"ИСТ")</f>
        <v>1</v>
      </c>
      <c r="DV46" s="9">
        <f>COUNTIF(N46:DU46,"ОБЩ")</f>
        <v>1</v>
      </c>
      <c r="DW46" s="9">
        <f>COUNTIF(O46:DV46,"ФИЗ")</f>
        <v>1</v>
      </c>
      <c r="DX46" s="9">
        <f>COUNTIF(P46:DW46,"ХИМ")</f>
        <v>0</v>
      </c>
      <c r="DY46" s="9">
        <f>COUNTIF(Q46:DX46,"АНГ")</f>
        <v>0</v>
      </c>
      <c r="DZ46" s="9">
        <f>COUNTIF(R46:DY46,"НЕМ")</f>
        <v>0</v>
      </c>
      <c r="EA46" s="9">
        <f>COUNTIF(S46:DZ46,"ФРА")</f>
        <v>0</v>
      </c>
      <c r="EB46" s="9">
        <f>COUNTIF(T46:EA46,"ЛИТ")</f>
        <v>2</v>
      </c>
      <c r="EC46" s="9">
        <f>COUNTIF(U46:EB46,"ОБЖ")</f>
        <v>0</v>
      </c>
      <c r="ED46" s="9">
        <f>COUNTIF(V46:EC46,"ФЗР")</f>
        <v>0</v>
      </c>
      <c r="EE46" s="9">
        <f>COUNTIF(W46:ED46,"МУЗ")</f>
        <v>0</v>
      </c>
      <c r="EF46" s="9">
        <f>COUNTIF(X46:EE46,"ТЕХ")</f>
        <v>0</v>
      </c>
      <c r="EG46" s="9">
        <f>COUNTIF(Y46:EF46,"АСТ")</f>
        <v>0</v>
      </c>
      <c r="EH46" s="9">
        <f>COUNTIF(Y46:EG46,"КУБ")</f>
        <v>0</v>
      </c>
    </row>
    <row r="47" spans="1:138" ht="24.95" customHeight="1">
      <c r="A47" s="35"/>
      <c r="B47" s="36"/>
      <c r="C47" s="29"/>
      <c r="D47" s="32" t="s">
        <v>53</v>
      </c>
      <c r="E47" s="34"/>
      <c r="F47" s="34"/>
      <c r="G47" s="34"/>
      <c r="H47" s="34"/>
      <c r="I47" s="34"/>
      <c r="J47" s="34" t="s">
        <v>5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 t="s">
        <v>1</v>
      </c>
      <c r="AA47" s="34"/>
      <c r="AB47" s="34"/>
      <c r="AC47" s="34"/>
      <c r="AD47" s="34"/>
      <c r="AE47" s="34"/>
      <c r="AF47" s="34"/>
      <c r="AG47" s="34"/>
      <c r="AH47" s="34" t="s">
        <v>5</v>
      </c>
      <c r="AI47" s="34"/>
      <c r="AJ47" s="34" t="s">
        <v>40</v>
      </c>
      <c r="AK47" s="34"/>
      <c r="AL47" s="5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 t="s">
        <v>26</v>
      </c>
      <c r="BF47" s="40" t="s">
        <v>23</v>
      </c>
      <c r="BG47" s="34" t="s">
        <v>1</v>
      </c>
      <c r="BH47" s="34"/>
      <c r="BI47" s="34" t="s">
        <v>5</v>
      </c>
      <c r="BJ47" s="34" t="s">
        <v>3</v>
      </c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54"/>
      <c r="CJ47" s="34"/>
      <c r="CK47" s="34"/>
      <c r="CL47" s="34"/>
      <c r="CM47" s="34"/>
      <c r="CN47" s="34"/>
      <c r="CO47" s="34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9">
        <f>COUNTIF(E47:DL47,"МАТ")</f>
        <v>3</v>
      </c>
      <c r="DN47" s="9">
        <f>COUNTIF(F47:DM47,"РУС")</f>
        <v>2</v>
      </c>
      <c r="DO47" s="9">
        <f>COUNTIF(G47:DN47,"АЛГ")</f>
        <v>0</v>
      </c>
      <c r="DP47" s="9">
        <f>COUNTIF(H47:DO47,"ГЕМ")</f>
        <v>0</v>
      </c>
      <c r="DQ47" s="9">
        <f>COUNTIF(I47:DP47,"ОКР")</f>
        <v>0</v>
      </c>
      <c r="DR47" s="9">
        <f>COUNTIF(J47:DQ47,"БИО")</f>
        <v>0</v>
      </c>
      <c r="DS47" s="9">
        <f>COUNTIF(K47:DR47,"ГЕО")</f>
        <v>0</v>
      </c>
      <c r="DT47" s="9">
        <f>COUNTIF(L47:DS47,"ИНФ")</f>
        <v>0</v>
      </c>
      <c r="DU47" s="9">
        <f>COUNTIF(M47:DT47,"ИСТ")</f>
        <v>1</v>
      </c>
      <c r="DV47" s="9">
        <f>COUNTIF(N47:DU47,"ОБЩ")</f>
        <v>1</v>
      </c>
      <c r="DW47" s="9">
        <f>COUNTIF(O47:DV47,"ФИЗ")</f>
        <v>1</v>
      </c>
      <c r="DX47" s="9">
        <f>COUNTIF(P47:DW47,"ХИМ")</f>
        <v>0</v>
      </c>
      <c r="DY47" s="9">
        <f>COUNTIF(Q47:DX47,"АНГ")</f>
        <v>0</v>
      </c>
      <c r="DZ47" s="9">
        <f>COUNTIF(R47:DY47,"НЕМ")</f>
        <v>0</v>
      </c>
      <c r="EA47" s="9">
        <f>COUNTIF(S47:DZ47,"ФРА")</f>
        <v>0</v>
      </c>
      <c r="EB47" s="9">
        <f>COUNTIF(T47:EA47,"ЛИТ")</f>
        <v>1</v>
      </c>
      <c r="EC47" s="9">
        <f>COUNTIF(U47:EB47,"ОБЖ")</f>
        <v>0</v>
      </c>
      <c r="ED47" s="9">
        <f>COUNTIF(V47:EC47,"ФЗР")</f>
        <v>0</v>
      </c>
      <c r="EE47" s="9">
        <f>COUNTIF(W47:ED47,"МУЗ")</f>
        <v>0</v>
      </c>
      <c r="EF47" s="9">
        <f>COUNTIF(X47:EE47,"ТЕХ")</f>
        <v>0</v>
      </c>
      <c r="EG47" s="9">
        <f>COUNTIF(Y47:EF47,"АСТ")</f>
        <v>0</v>
      </c>
      <c r="EH47" s="9">
        <f>COUNTIF(Y47:EG47,"КУБ")</f>
        <v>0</v>
      </c>
    </row>
    <row r="48" spans="1:138" ht="24.95" customHeight="1">
      <c r="A48" s="37"/>
      <c r="B48" s="38"/>
      <c r="C48" s="29"/>
      <c r="D48" s="32" t="s">
        <v>54</v>
      </c>
      <c r="E48" s="34"/>
      <c r="F48" s="34"/>
      <c r="G48" s="34"/>
      <c r="H48" s="34"/>
      <c r="I48" s="34"/>
      <c r="J48" s="34" t="s">
        <v>5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 t="s">
        <v>1</v>
      </c>
      <c r="AB48" s="34"/>
      <c r="AC48" s="34"/>
      <c r="AD48" s="34" t="s">
        <v>1</v>
      </c>
      <c r="AE48" s="34"/>
      <c r="AF48" s="34"/>
      <c r="AG48" s="34"/>
      <c r="AH48" s="34" t="s">
        <v>5</v>
      </c>
      <c r="AI48" s="34"/>
      <c r="AJ48" s="34"/>
      <c r="AK48" s="34"/>
      <c r="AL48" s="5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 t="s">
        <v>26</v>
      </c>
      <c r="BF48" s="34"/>
      <c r="BG48" s="34"/>
      <c r="BH48" s="34"/>
      <c r="BI48" s="34" t="s">
        <v>5</v>
      </c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54"/>
      <c r="CJ48" s="34"/>
      <c r="CK48" s="34"/>
      <c r="CL48" s="34"/>
      <c r="CM48" s="34"/>
      <c r="CN48" s="34"/>
      <c r="CO48" s="34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9">
        <f>COUNTIF(E48:DL48,"МАТ")</f>
        <v>3</v>
      </c>
      <c r="DN48" s="9">
        <f>COUNTIF(F48:DM48,"РУС")</f>
        <v>2</v>
      </c>
      <c r="DO48" s="9">
        <f>COUNTIF(G48:DN48,"АЛГ")</f>
        <v>0</v>
      </c>
      <c r="DP48" s="9">
        <f>COUNTIF(H48:DO48,"ГЕМ")</f>
        <v>0</v>
      </c>
      <c r="DQ48" s="9">
        <f>COUNTIF(I48:DP48,"ОКР")</f>
        <v>0</v>
      </c>
      <c r="DR48" s="9">
        <f>COUNTIF(J48:DQ48,"БИО")</f>
        <v>0</v>
      </c>
      <c r="DS48" s="9">
        <f>COUNTIF(K48:DR48,"ГЕО")</f>
        <v>0</v>
      </c>
      <c r="DT48" s="9">
        <f>COUNTIF(L48:DS48,"ИНФ")</f>
        <v>0</v>
      </c>
      <c r="DU48" s="9">
        <f>COUNTIF(M48:DT48,"ИСТ")</f>
        <v>0</v>
      </c>
      <c r="DV48" s="9">
        <f>COUNTIF(N48:DU48,"ОБЩ")</f>
        <v>1</v>
      </c>
      <c r="DW48" s="9">
        <f>COUNTIF(O48:DV48,"ФИЗ")</f>
        <v>0</v>
      </c>
      <c r="DX48" s="9">
        <f>COUNTIF(P48:DW48,"ХИМ")</f>
        <v>0</v>
      </c>
      <c r="DY48" s="9">
        <f>COUNTIF(Q48:DX48,"АНГ")</f>
        <v>0</v>
      </c>
      <c r="DZ48" s="9">
        <f>COUNTIF(R48:DY48,"НЕМ")</f>
        <v>0</v>
      </c>
      <c r="EA48" s="9">
        <f>COUNTIF(S48:DZ48,"ФРА")</f>
        <v>0</v>
      </c>
      <c r="EB48" s="9">
        <f>COUNTIF(T48:EA48,"ЛИТ")</f>
        <v>0</v>
      </c>
      <c r="EC48" s="9">
        <f>COUNTIF(U48:EB48,"ОБЖ")</f>
        <v>0</v>
      </c>
      <c r="ED48" s="9">
        <f>COUNTIF(V48:EC48,"ФЗР")</f>
        <v>0</v>
      </c>
      <c r="EE48" s="9">
        <f>COUNTIF(W48:ED48,"МУЗ")</f>
        <v>0</v>
      </c>
      <c r="EF48" s="9">
        <f>COUNTIF(X48:EE48,"ТЕХ")</f>
        <v>0</v>
      </c>
      <c r="EG48" s="9">
        <f>COUNTIF(Y48:EF48,"АСТ")</f>
        <v>0</v>
      </c>
      <c r="EH48" s="9">
        <f>COUNTIF(Y48:EG48,"КУБ")</f>
        <v>0</v>
      </c>
    </row>
    <row r="49" spans="1:138" ht="24.95" customHeight="1">
      <c r="A49" s="37"/>
      <c r="B49" s="38"/>
      <c r="C49" s="29"/>
      <c r="D49" s="32" t="s">
        <v>101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 t="s">
        <v>3</v>
      </c>
      <c r="Y49" s="34" t="s">
        <v>1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 t="s">
        <v>40</v>
      </c>
      <c r="AK49" s="34"/>
      <c r="AL49" s="5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 t="s">
        <v>26</v>
      </c>
      <c r="BF49" s="40" t="s">
        <v>23</v>
      </c>
      <c r="BG49" s="34"/>
      <c r="BH49" s="34"/>
      <c r="BI49" s="34" t="s">
        <v>1</v>
      </c>
      <c r="BJ49" s="34" t="s">
        <v>5</v>
      </c>
      <c r="BK49" s="34" t="s">
        <v>3</v>
      </c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54"/>
      <c r="CJ49" s="34"/>
      <c r="CK49" s="34"/>
      <c r="CL49" s="34"/>
      <c r="CM49" s="34"/>
      <c r="CN49" s="34"/>
      <c r="CO49" s="34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</row>
    <row r="50" spans="1:138" ht="24.95" customHeight="1">
      <c r="A50" s="37"/>
      <c r="B50" s="38"/>
      <c r="C50" s="29"/>
      <c r="D50" s="32" t="s">
        <v>102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 t="s">
        <v>3</v>
      </c>
      <c r="Y50" s="34"/>
      <c r="Z50" s="34"/>
      <c r="AA50" s="34" t="s">
        <v>1</v>
      </c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54"/>
      <c r="AM50" s="34" t="s">
        <v>40</v>
      </c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 t="s">
        <v>1</v>
      </c>
      <c r="BJ50" s="34" t="s">
        <v>5</v>
      </c>
      <c r="BK50" s="34" t="s">
        <v>3</v>
      </c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54"/>
      <c r="CJ50" s="34"/>
      <c r="CK50" s="34"/>
      <c r="CL50" s="34"/>
      <c r="CM50" s="34"/>
      <c r="CN50" s="34"/>
      <c r="CO50" s="34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</row>
    <row r="51" spans="1:138" ht="24.95" customHeight="1">
      <c r="A51" s="35"/>
      <c r="B51" s="38"/>
      <c r="C51" s="29"/>
      <c r="D51" s="32" t="s">
        <v>55</v>
      </c>
      <c r="E51" s="34"/>
      <c r="F51" s="34" t="s">
        <v>5</v>
      </c>
      <c r="G51" s="34"/>
      <c r="H51" s="34"/>
      <c r="I51" s="34"/>
      <c r="J51" s="34"/>
      <c r="K51" s="34"/>
      <c r="L51" s="34"/>
      <c r="M51" s="34"/>
      <c r="N51" s="34"/>
      <c r="O51" s="34"/>
      <c r="P51" s="34" t="s">
        <v>1</v>
      </c>
      <c r="Q51" s="34" t="s">
        <v>5</v>
      </c>
      <c r="R51" s="34"/>
      <c r="S51" s="34"/>
      <c r="T51" s="34"/>
      <c r="U51" s="34"/>
      <c r="V51" s="34"/>
      <c r="W51" s="34"/>
      <c r="X51" s="34"/>
      <c r="Y51" s="34"/>
      <c r="Z51" s="34" t="s">
        <v>106</v>
      </c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5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9">
        <f>COUNTIF(E51:DL51,"МАТ")</f>
        <v>2</v>
      </c>
      <c r="DN51" s="9">
        <f>COUNTIF(F51:DM51,"РУС")</f>
        <v>1</v>
      </c>
      <c r="DO51" s="9">
        <f>COUNTIF(G51:DN51,"АЛГ")</f>
        <v>0</v>
      </c>
      <c r="DP51" s="9">
        <f>COUNTIF(H51:DO51,"ГЕМ")</f>
        <v>0</v>
      </c>
      <c r="DQ51" s="9">
        <f>COUNTIF(I51:DP51,"ОКР")</f>
        <v>0</v>
      </c>
      <c r="DR51" s="9">
        <f>COUNTIF(J51:DQ51,"БИО")</f>
        <v>0</v>
      </c>
      <c r="DS51" s="9">
        <f>COUNTIF(K51:DR51,"ГЕО")</f>
        <v>0</v>
      </c>
      <c r="DT51" s="9">
        <f>COUNTIF(L51:DS51,"ИНФ")</f>
        <v>0</v>
      </c>
      <c r="DU51" s="9">
        <f>COUNTIF(M51:DT51,"ИСТ")</f>
        <v>0</v>
      </c>
      <c r="DV51" s="9">
        <f>COUNTIF(N51:DU51,"ОБЩ")</f>
        <v>0</v>
      </c>
      <c r="DW51" s="9">
        <f>COUNTIF(O51:DV51,"ФИЗ")</f>
        <v>0</v>
      </c>
      <c r="DX51" s="9">
        <f>COUNTIF(P51:DW51,"ХИМ")</f>
        <v>0</v>
      </c>
      <c r="DY51" s="9">
        <f>COUNTIF(Q51:DX51,"АНГ")</f>
        <v>0</v>
      </c>
      <c r="DZ51" s="9">
        <f>COUNTIF(R51:DY51,"НЕМ")</f>
        <v>0</v>
      </c>
      <c r="EA51" s="9">
        <f>COUNTIF(S51:DZ51,"ФРА")</f>
        <v>0</v>
      </c>
      <c r="EB51" s="9">
        <f>COUNTIF(T51:EA51,"ЛИТ")</f>
        <v>0</v>
      </c>
      <c r="EC51" s="9">
        <f>COUNTIF(U51:EB51,"ОБЖ")</f>
        <v>0</v>
      </c>
      <c r="ED51" s="9">
        <f>COUNTIF(V51:EC51,"ФЗР")</f>
        <v>0</v>
      </c>
      <c r="EE51" s="9">
        <f>COUNTIF(W51:ED51,"МУЗ")</f>
        <v>0</v>
      </c>
      <c r="EF51" s="9">
        <f>COUNTIF(X51:EE51,"ТЕХ")</f>
        <v>0</v>
      </c>
      <c r="EG51" s="9">
        <f>COUNTIF(Y51:EF51,"АСТ")</f>
        <v>0</v>
      </c>
      <c r="EH51" s="9">
        <f>COUNTIF(Y51:EG51,"КУБ")</f>
        <v>0</v>
      </c>
    </row>
    <row r="52" spans="1:138" ht="24.95" customHeight="1">
      <c r="A52" s="35"/>
      <c r="B52" s="38"/>
      <c r="C52" s="29"/>
      <c r="D52" s="32" t="s">
        <v>103</v>
      </c>
      <c r="E52" s="34"/>
      <c r="F52" s="34"/>
      <c r="G52" s="34"/>
      <c r="H52" s="34" t="s">
        <v>5</v>
      </c>
      <c r="I52" s="34"/>
      <c r="J52" s="34"/>
      <c r="K52" s="34"/>
      <c r="L52" s="34"/>
      <c r="M52" s="34"/>
      <c r="N52" s="34"/>
      <c r="O52" s="34"/>
      <c r="P52" s="34"/>
      <c r="Q52" s="34" t="s">
        <v>1</v>
      </c>
      <c r="R52" s="34"/>
      <c r="S52" s="34"/>
      <c r="T52" s="34" t="s">
        <v>5</v>
      </c>
      <c r="U52" s="34"/>
      <c r="V52" s="34"/>
      <c r="W52" s="34"/>
      <c r="X52" s="34"/>
      <c r="Y52" s="34" t="s">
        <v>106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5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</row>
    <row r="53" spans="1:138" ht="24.95" customHeight="1">
      <c r="A53" s="35"/>
      <c r="B53" s="38"/>
      <c r="C53" s="29"/>
      <c r="D53" s="32" t="s">
        <v>56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 t="s">
        <v>3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 t="s">
        <v>106</v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 t="s">
        <v>5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 t="s">
        <v>40</v>
      </c>
      <c r="AX53" s="34"/>
      <c r="AY53" s="34" t="s">
        <v>29</v>
      </c>
      <c r="AZ53" s="34"/>
      <c r="BA53" s="34" t="s">
        <v>46</v>
      </c>
      <c r="BB53" s="34"/>
      <c r="BC53" s="34"/>
      <c r="BD53" s="34" t="s">
        <v>23</v>
      </c>
      <c r="BE53" s="34"/>
      <c r="BF53" s="34"/>
      <c r="BG53" s="34" t="s">
        <v>43</v>
      </c>
      <c r="BH53" s="34" t="s">
        <v>107</v>
      </c>
      <c r="BI53" s="34" t="s">
        <v>106</v>
      </c>
      <c r="BJ53" s="34"/>
      <c r="BK53" s="5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</row>
    <row r="54" spans="1:138" ht="24.95" customHeight="1">
      <c r="A54" s="35"/>
      <c r="B54" s="38"/>
      <c r="C54" s="29"/>
      <c r="D54" s="32" t="s">
        <v>104</v>
      </c>
      <c r="E54" s="34"/>
      <c r="F54" s="34"/>
      <c r="G54" s="34"/>
      <c r="H54" s="34"/>
      <c r="I54" s="34"/>
      <c r="J54" s="34"/>
      <c r="K54" s="34"/>
      <c r="L54" s="34" t="s">
        <v>5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 t="s">
        <v>5</v>
      </c>
      <c r="AE54" s="34"/>
      <c r="AF54" s="34"/>
      <c r="AG54" s="34"/>
      <c r="AH54" s="34"/>
      <c r="AI54" s="34"/>
      <c r="AJ54" s="34" t="s">
        <v>40</v>
      </c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 t="s">
        <v>40</v>
      </c>
      <c r="AX54" s="34"/>
      <c r="AY54" s="34" t="s">
        <v>29</v>
      </c>
      <c r="AZ54" s="34"/>
      <c r="BA54" s="34" t="s">
        <v>46</v>
      </c>
      <c r="BB54" s="34"/>
      <c r="BC54" s="34"/>
      <c r="BD54" s="34" t="s">
        <v>23</v>
      </c>
      <c r="BE54" s="34"/>
      <c r="BF54" s="34"/>
      <c r="BG54" s="34" t="s">
        <v>43</v>
      </c>
      <c r="BH54" s="34" t="s">
        <v>107</v>
      </c>
      <c r="BI54" s="34"/>
      <c r="BJ54" s="34" t="s">
        <v>106</v>
      </c>
      <c r="BK54" s="5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</row>
    <row r="55" spans="1:138" ht="24.95" customHeight="1">
      <c r="A55" s="37"/>
      <c r="B55" s="38"/>
      <c r="C55" s="29"/>
      <c r="D55" s="32" t="s">
        <v>105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 t="s">
        <v>40</v>
      </c>
      <c r="AX55" s="34"/>
      <c r="AY55" s="34" t="s">
        <v>29</v>
      </c>
      <c r="AZ55" s="34"/>
      <c r="BA55" s="34" t="s">
        <v>46</v>
      </c>
      <c r="BB55" s="34"/>
      <c r="BC55" s="34"/>
      <c r="BD55" s="34" t="s">
        <v>23</v>
      </c>
      <c r="BE55" s="34"/>
      <c r="BF55" s="34"/>
      <c r="BG55" s="34" t="s">
        <v>43</v>
      </c>
      <c r="BH55" s="34" t="s">
        <v>107</v>
      </c>
      <c r="BI55" s="34"/>
      <c r="BJ55" s="34"/>
      <c r="BK55" s="34" t="s">
        <v>106</v>
      </c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5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9">
        <f>COUNTIF(E55:DL55,"МАТ")</f>
        <v>0</v>
      </c>
      <c r="DN55" s="9">
        <f>COUNTIF(F55:DM55,"РУС")</f>
        <v>0</v>
      </c>
      <c r="DO55" s="9">
        <f>COUNTIF(G55:DN55,"АЛГ")</f>
        <v>0</v>
      </c>
      <c r="DP55" s="9">
        <f>COUNTIF(H55:DO55,"ГЕМ")</f>
        <v>0</v>
      </c>
      <c r="DQ55" s="9">
        <f>COUNTIF(I55:DP55,"ОКР")</f>
        <v>0</v>
      </c>
      <c r="DR55" s="9">
        <f>COUNTIF(J55:DQ55,"БИО")</f>
        <v>1</v>
      </c>
      <c r="DS55" s="9">
        <f>COUNTIF(K55:DR55,"ГЕО")</f>
        <v>1</v>
      </c>
      <c r="DT55" s="9">
        <f>COUNTIF(L55:DS55,"ИНФ")</f>
        <v>0</v>
      </c>
      <c r="DU55" s="9">
        <f>COUNTIF(M55:DT55,"ИСТ")</f>
        <v>1</v>
      </c>
      <c r="DV55" s="9">
        <f>COUNTIF(N55:DU55,"ОБЩ")</f>
        <v>0</v>
      </c>
      <c r="DW55" s="9">
        <f>COUNTIF(O55:DV55,"ФИЗ")</f>
        <v>1</v>
      </c>
      <c r="DX55" s="9">
        <f>COUNTIF(P55:DW55,"ХИМ")</f>
        <v>1</v>
      </c>
      <c r="DY55" s="9">
        <f>COUNTIF(Q55:DX55,"АНГ")</f>
        <v>0</v>
      </c>
      <c r="DZ55" s="9">
        <f>COUNTIF(R55:DY55,"НЕМ")</f>
        <v>0</v>
      </c>
      <c r="EA55" s="9">
        <f>COUNTIF(S55:DZ55,"ФРА")</f>
        <v>0</v>
      </c>
      <c r="EB55" s="9">
        <f>COUNTIF(T55:EA55,"ЛИТ")</f>
        <v>0</v>
      </c>
      <c r="EC55" s="9">
        <f>COUNTIF(U55:EB55,"ОБЖ")</f>
        <v>0</v>
      </c>
      <c r="ED55" s="9">
        <f>COUNTIF(V55:EC55,"ФЗР")</f>
        <v>0</v>
      </c>
      <c r="EE55" s="9">
        <f>COUNTIF(W55:ED55,"МУЗ")</f>
        <v>0</v>
      </c>
      <c r="EF55" s="9">
        <f>COUNTIF(X55:EE55,"ТЕХ")</f>
        <v>0</v>
      </c>
      <c r="EG55" s="9">
        <f>COUNTIF(Y55:EF55,"АСТ")</f>
        <v>0</v>
      </c>
      <c r="EH55" s="9">
        <f>COUNTIF(Y55:EG55,"КУБ")</f>
        <v>0</v>
      </c>
    </row>
    <row r="56" spans="1:138" ht="15.75" customHeight="1">
      <c r="A56" s="2"/>
      <c r="B56" s="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1"/>
      <c r="R56" s="11"/>
      <c r="S56" s="11"/>
      <c r="T56" s="12"/>
      <c r="U56" s="12"/>
      <c r="V56" s="12"/>
      <c r="W56" s="12"/>
      <c r="X56" s="12"/>
      <c r="Y56" s="13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</row>
    <row r="57" spans="1:138" s="4" customFormat="1" ht="16.149999999999999" customHeight="1">
      <c r="B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1"/>
      <c r="R57" s="11"/>
      <c r="S57" s="11"/>
      <c r="T57" s="12"/>
      <c r="U57" s="12"/>
      <c r="V57" s="12"/>
      <c r="W57" s="11"/>
      <c r="X57" s="12"/>
      <c r="Y57" s="11"/>
    </row>
    <row r="58" spans="1:138" ht="28.9" customHeight="1">
      <c r="A58" s="14" t="s">
        <v>73</v>
      </c>
      <c r="EF58" s="8"/>
    </row>
    <row r="59" spans="1:138" ht="15.75" customHeight="1"/>
    <row r="60" spans="1:138" ht="15.75" customHeight="1"/>
    <row r="61" spans="1:138" ht="15.75" customHeight="1"/>
    <row r="62" spans="1:138" ht="15.75" customHeight="1"/>
    <row r="63" spans="1:138" ht="15.75" customHeight="1"/>
    <row r="64" spans="1:13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</sheetData>
  <sortState ref="A2:B48">
    <sortCondition ref="A2:A48"/>
  </sortState>
  <mergeCells count="6">
    <mergeCell ref="A1:B1"/>
    <mergeCell ref="AW1:BQ1"/>
    <mergeCell ref="DM1:EH1"/>
    <mergeCell ref="E1:X1"/>
    <mergeCell ref="AL1:AV1"/>
    <mergeCell ref="BR1:DL1"/>
  </mergeCells>
  <pageMargins left="0.7" right="0.7" top="1.1437499999999998" bottom="1.1437499999999998" header="0.75" footer="0.75"/>
  <pageSetup paperSize="9" scale="4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Игорь</cp:lastModifiedBy>
  <cp:lastPrinted>2023-02-01T09:47:15Z</cp:lastPrinted>
  <dcterms:created xsi:type="dcterms:W3CDTF">2021-09-20T17:47:09Z</dcterms:created>
  <dcterms:modified xsi:type="dcterms:W3CDTF">2023-02-21T14:05:50Z</dcterms:modified>
</cp:coreProperties>
</file>